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65" windowWidth="20730" windowHeight="9915" activeTab="0"/>
  </bookViews>
  <sheets>
    <sheet name="Simulação" sheetId="1" r:id="rId1"/>
    <sheet name="Nota" sheetId="2" r:id="rId2"/>
  </sheets>
  <definedNames>
    <definedName name="_xlfn.QUARTILE.EXC" hidden="1">#NAME?</definedName>
  </definedNames>
  <calcPr fullCalcOnLoad="1"/>
</workbook>
</file>

<file path=xl/comments1.xml><?xml version="1.0" encoding="utf-8"?>
<comments xmlns="http://schemas.openxmlformats.org/spreadsheetml/2006/main">
  <authors>
    <author>J.Falc?o</author>
  </authors>
  <commentList>
    <comment ref="D4" authorId="0">
      <text>
        <r>
          <rPr>
            <b/>
            <sz val="9"/>
            <rFont val="Tahoma"/>
            <family val="2"/>
          </rPr>
          <t>J.Falcão:
                   TUTORIAL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Linha 4</t>
        </r>
        <r>
          <rPr>
            <sz val="9"/>
            <rFont val="Tahoma"/>
            <family val="2"/>
          </rPr>
          <t xml:space="preserve"> - Informar o Nome do trabalhador. (preenchimento obrigatório)
</t>
        </r>
        <r>
          <rPr>
            <b/>
            <sz val="9"/>
            <rFont val="Tahoma"/>
            <family val="2"/>
          </rPr>
          <t>Linha 5</t>
        </r>
        <r>
          <rPr>
            <sz val="9"/>
            <rFont val="Tahoma"/>
            <family val="2"/>
          </rPr>
          <t xml:space="preserve"> - Informar o Sexo: 1 Homem ou  2 Mulher. (preenchimento obrigatório)
</t>
        </r>
        <r>
          <rPr>
            <b/>
            <sz val="9"/>
            <rFont val="Tahoma"/>
            <family val="2"/>
          </rPr>
          <t>Linha 6</t>
        </r>
        <r>
          <rPr>
            <sz val="9"/>
            <rFont val="Tahoma"/>
            <family val="2"/>
          </rPr>
          <t xml:space="preserve"> - Informar Data de Nascimento. (preenchimento obrigatório)
</t>
        </r>
        <r>
          <rPr>
            <b/>
            <sz val="9"/>
            <rFont val="Tahoma"/>
            <family val="2"/>
          </rPr>
          <t>Linha 8</t>
        </r>
        <r>
          <rPr>
            <sz val="9"/>
            <rFont val="Tahoma"/>
            <family val="2"/>
          </rPr>
          <t xml:space="preserve"> - Informar o Nº</t>
        </r>
        <r>
          <rPr>
            <b/>
            <sz val="9"/>
            <rFont val="Tahoma"/>
            <family val="2"/>
          </rPr>
          <t xml:space="preserve"> PIS/PASEP.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Linhas 13 a 32</t>
        </r>
        <r>
          <rPr>
            <sz val="9"/>
            <rFont val="Tahoma"/>
            <family val="2"/>
          </rPr>
          <t xml:space="preserve"> - Informar Data de Admissão e Data de Demissão. (preenchimento obrigatório)</t>
        </r>
      </text>
    </comment>
    <comment ref="D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Optativo: Informar o Nº PIS/PASEP</t>
        </r>
      </text>
    </comment>
    <comment ref="D1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Data automática</t>
        </r>
      </text>
    </comment>
    <comment ref="E1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D1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1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2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Prenchimento obrigatório informar 1 ou 2.</t>
        </r>
      </text>
    </comment>
    <comment ref="D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Obrigatorio informar 
Data Nascimento</t>
        </r>
      </text>
    </comment>
    <comment ref="D1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E1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1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2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0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1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9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D3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D3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Admissão
Usar Barra ou Traço
Exemplo: 
14/11/1977 ou 14-11-1977</t>
        </r>
      </text>
    </comment>
    <comment ref="E32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3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4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5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6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7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  <comment ref="E38" authorId="0">
      <text>
        <r>
          <rPr>
            <b/>
            <sz val="9"/>
            <rFont val="Tahoma"/>
            <family val="2"/>
          </rPr>
          <t>J.Falcão:</t>
        </r>
        <r>
          <rPr>
            <sz val="9"/>
            <rFont val="Tahoma"/>
            <family val="2"/>
          </rPr>
          <t xml:space="preserve">
Informar data de Demissão</t>
        </r>
        <r>
          <rPr>
            <sz val="9"/>
            <rFont val="Tahoma"/>
            <family val="2"/>
          </rPr>
          <t xml:space="preserve">
Usar Barra ou Traço
Exemplo: 
16/04/2014 ou 16-04-2014</t>
        </r>
      </text>
    </comment>
  </commentList>
</comments>
</file>

<file path=xl/sharedStrings.xml><?xml version="1.0" encoding="utf-8"?>
<sst xmlns="http://schemas.openxmlformats.org/spreadsheetml/2006/main" count="110" uniqueCount="98">
  <si>
    <t>Nome:</t>
  </si>
  <si>
    <t>D.N:</t>
  </si>
  <si>
    <t>Idade:</t>
  </si>
  <si>
    <t>Idade</t>
  </si>
  <si>
    <t>PIS/PASEP</t>
  </si>
  <si>
    <t>Vínculo Empregatício</t>
  </si>
  <si>
    <t>Admissão</t>
  </si>
  <si>
    <t>Demissão</t>
  </si>
  <si>
    <t>Anos</t>
  </si>
  <si>
    <t>Meses</t>
  </si>
  <si>
    <t>Dias</t>
  </si>
  <si>
    <t>DATA/HOJE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</si>
  <si>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</si>
  <si>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</si>
  <si>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</si>
  <si>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</si>
  <si>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</si>
  <si>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</si>
  <si>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</si>
  <si>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</si>
  <si>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</si>
  <si>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</si>
  <si>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</si>
  <si>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</si>
  <si>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</si>
  <si>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</si>
  <si>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</si>
  <si>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</si>
  <si>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</si>
  <si>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</si>
  <si>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</si>
  <si>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</si>
  <si>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r>
      <t xml:space="preserve">TOTAL TEMPO DE SERVIÇO </t>
    </r>
    <r>
      <rPr>
        <b/>
        <sz val="12"/>
        <color indexed="8"/>
        <rFont val="Calibri"/>
        <family val="2"/>
      </rPr>
      <t>→</t>
    </r>
  </si>
  <si>
    <t xml:space="preserve"> </t>
  </si>
  <si>
    <t xml:space="preserve">apenas nas células  disponivel, você terá o tempo de serviço do trabalhador. </t>
  </si>
  <si>
    <t>É permitido fazer o download da planilha, para as entidades sindicais filiadas à</t>
  </si>
  <si>
    <t xml:space="preserve"> A simulacão de contagem de tempo de serviço deverá ser impresso em papel A4, </t>
  </si>
  <si>
    <t>preferencialmente em papel reciclado.</t>
  </si>
  <si>
    <t>Este demonstrativo é para simples conferência do tempo de serviço do trabalhador.</t>
  </si>
  <si>
    <t>Autor: Josenias Falcão Filho / e-mail: jfalcao@ftice.org.br / fone (85) 3243.6541</t>
  </si>
  <si>
    <t>mais 1dia</t>
  </si>
  <si>
    <t>total dias</t>
  </si>
  <si>
    <t>Sexo:</t>
  </si>
  <si>
    <t>Homem</t>
  </si>
  <si>
    <t>Mulher</t>
  </si>
  <si>
    <t>mês(es).</t>
  </si>
  <si>
    <t>dia(s).</t>
  </si>
  <si>
    <t xml:space="preserve"> Preenchimento  Obrigatório</t>
  </si>
  <si>
    <t>Linha  7 Coluna D - Idade (Cálculo Automático)</t>
  </si>
  <si>
    <t>anos.</t>
  </si>
  <si>
    <t xml:space="preserve">,informamos </t>
  </si>
  <si>
    <t>que seu tempo de contribuição é de</t>
  </si>
  <si>
    <t>soma idade + tempo de serviço</t>
  </si>
  <si>
    <t>fator</t>
  </si>
  <si>
    <t>Homem+Idade</t>
  </si>
  <si>
    <t>Mulher+Iddade</t>
  </si>
  <si>
    <t>Filtro/Homem</t>
  </si>
  <si>
    <t>Filtro/Mulher</t>
  </si>
  <si>
    <t>APOSENTADORIA SEM O FATOR PREVIDENCIÁRIO</t>
  </si>
  <si>
    <t xml:space="preserve">Versão 2.2.0  </t>
  </si>
  <si>
    <t>TempoServiço</t>
  </si>
  <si>
    <t>Tempo/Falta</t>
  </si>
  <si>
    <t>H_Mulher</t>
  </si>
  <si>
    <t>Hoje</t>
  </si>
  <si>
    <t>Ano Aposent</t>
  </si>
  <si>
    <t>TotalPontos</t>
  </si>
  <si>
    <t>Filtro</t>
  </si>
  <si>
    <t>PontosHoje</t>
  </si>
  <si>
    <t>IdadeEcont</t>
  </si>
  <si>
    <t>-</t>
  </si>
  <si>
    <t>Contribuição</t>
  </si>
  <si>
    <t>Ano</t>
  </si>
  <si>
    <t>Total de Pontos</t>
  </si>
  <si>
    <t>A partir</t>
  </si>
  <si>
    <t>Em caso de dúvidas, ligue para a Central de Atendimento do INSS pelo telefone 135.</t>
  </si>
  <si>
    <t>21º</t>
  </si>
  <si>
    <t>22º</t>
  </si>
  <si>
    <t>23º</t>
  </si>
  <si>
    <t>24º</t>
  </si>
  <si>
    <t>25º</t>
  </si>
  <si>
    <t>26º</t>
  </si>
  <si>
    <t>27º</t>
  </si>
  <si>
    <r>
      <t>E</t>
    </r>
    <r>
      <rPr>
        <b/>
        <sz val="10"/>
        <color indexed="8"/>
        <rFont val="Arial"/>
        <family val="2"/>
      </rPr>
      <t>laborado por: Josenias Falcão Filho. Email: jfalcao@ftice.org.br - versão 2.2.0</t>
    </r>
  </si>
  <si>
    <t>Linha  40 Colunas G -H - I  - Soma total do Tempo de Serviço: Anos; Meses; Dias. (Soma automática)</t>
  </si>
  <si>
    <t>Preenchimento</t>
  </si>
  <si>
    <t>Para preencher a planilha de Contagem de Tempo de Serviço, digite</t>
  </si>
  <si>
    <t>Data da Contagem</t>
  </si>
  <si>
    <t>Linha 5 Coluna D - Informar o Sexo (1 ou 2)</t>
  </si>
  <si>
    <t>Linha  4 Coluna D - Informar o Nome do trabalhador (Obrigáorio)</t>
  </si>
  <si>
    <t>Linha  6 Coluna D - Informar a Data de nascimento (Obrigatório)</t>
  </si>
  <si>
    <t>Linha  8 Coluna D - Informar o Nº Pis/Pasep. (Optativo)</t>
  </si>
  <si>
    <t>Linha  10 Coluna D - Data do Dia (Automática)</t>
  </si>
  <si>
    <t xml:space="preserve">Linhas 13 até 39 Coluna D - Informar a Entrada e Saída pela CTPS </t>
  </si>
  <si>
    <t>CONTAGEM DE TEMPO DE SERVIÇO PARA SUA APOSENTADORIA</t>
  </si>
  <si>
    <t>1 (Masculino)</t>
  </si>
  <si>
    <t>2 (Feminino)</t>
  </si>
  <si>
    <t>CNTI / NCST / FTICE, desde que citada a fonte.</t>
  </si>
  <si>
    <t>CONTAGEM  DE TEMPO DE CONTRIBUIÇÃO EXTRAIDA PELA   CTPS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</si>
</sst>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;[Red]0"/>
    <numFmt numFmtId="171" formatCode="[$-416]dddd\,\ d&quot; de &quot;mmmm&quot; de &quot;yyyy"/>
    <numFmt numFmtId="172" formatCode="0.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R$&quot;\ #,##0"/>
    <numFmt numFmtId="178" formatCode="dd/mm/yy;@"/>
    <numFmt numFmtId="179" formatCode="0.0;[Red]0.0"/>
    <numFmt numFmtId="180" formatCode="0.00;[Red]0.00"/>
    <numFmt numFmtId="181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nsolas"/>
      <family val="3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.6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.6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sz val="8.5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61" fillId="0" borderId="0" xfId="0" applyFont="1" applyAlignment="1" applyProtection="1">
      <alignment vertical="top" textRotation="90" wrapText="1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60" fillId="33" borderId="11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62" fillId="16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0" fontId="0" fillId="0" borderId="13" xfId="0" applyNumberFormat="1" applyBorder="1" applyAlignment="1" applyProtection="1">
      <alignment horizontal="center" vertical="center"/>
      <protection/>
    </xf>
    <xf numFmtId="170" fontId="0" fillId="0" borderId="14" xfId="0" applyNumberFormat="1" applyBorder="1" applyAlignment="1" applyProtection="1">
      <alignment horizontal="center" vertical="center"/>
      <protection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70" fontId="0" fillId="0" borderId="12" xfId="0" applyNumberFormat="1" applyBorder="1" applyAlignment="1" applyProtection="1">
      <alignment horizontal="center" vertical="center"/>
      <protection/>
    </xf>
    <xf numFmtId="170" fontId="0" fillId="0" borderId="0" xfId="0" applyNumberForma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/>
      <protection/>
    </xf>
    <xf numFmtId="170" fontId="63" fillId="16" borderId="11" xfId="0" applyNumberFormat="1" applyFont="1" applyFill="1" applyBorder="1" applyAlignment="1" applyProtection="1">
      <alignment horizontal="center" vertical="center"/>
      <protection/>
    </xf>
    <xf numFmtId="170" fontId="63" fillId="16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/>
    </xf>
    <xf numFmtId="0" fontId="64" fillId="6" borderId="0" xfId="0" applyFont="1" applyFill="1" applyBorder="1" applyAlignment="1">
      <alignment vertical="center" wrapText="1"/>
    </xf>
    <xf numFmtId="0" fontId="64" fillId="6" borderId="0" xfId="0" applyFont="1" applyFill="1" applyBorder="1" applyAlignment="1">
      <alignment horizontal="left" vertical="center" wrapText="1"/>
    </xf>
    <xf numFmtId="0" fontId="65" fillId="6" borderId="0" xfId="0" applyFont="1" applyFill="1" applyBorder="1" applyAlignment="1">
      <alignment vertical="center" wrapText="1"/>
    </xf>
    <xf numFmtId="0" fontId="5" fillId="6" borderId="0" xfId="0" applyFont="1" applyFill="1" applyAlignment="1">
      <alignment/>
    </xf>
    <xf numFmtId="170" fontId="63" fillId="16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top"/>
      <protection/>
    </xf>
    <xf numFmtId="0" fontId="67" fillId="0" borderId="0" xfId="0" applyFont="1" applyAlignment="1" applyProtection="1">
      <alignment vertical="top"/>
      <protection/>
    </xf>
    <xf numFmtId="0" fontId="68" fillId="0" borderId="13" xfId="0" applyFont="1" applyBorder="1" applyAlignment="1" applyProtection="1">
      <alignment horizontal="righ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69" fillId="16" borderId="20" xfId="0" applyFont="1" applyFill="1" applyBorder="1" applyAlignment="1" applyProtection="1">
      <alignment horizontal="left" vertical="center" wrapText="1"/>
      <protection/>
    </xf>
    <xf numFmtId="170" fontId="0" fillId="0" borderId="18" xfId="0" applyNumberFormat="1" applyBorder="1" applyAlignment="1" applyProtection="1">
      <alignment horizontal="center" vertical="center"/>
      <protection/>
    </xf>
    <xf numFmtId="170" fontId="0" fillId="0" borderId="15" xfId="0" applyNumberFormat="1" applyBorder="1" applyAlignment="1" applyProtection="1">
      <alignment horizontal="center" vertical="center"/>
      <protection/>
    </xf>
    <xf numFmtId="170" fontId="0" fillId="0" borderId="19" xfId="0" applyNumberFormat="1" applyBorder="1" applyAlignment="1" applyProtection="1">
      <alignment horizontal="center" vertical="center"/>
      <protection/>
    </xf>
    <xf numFmtId="0" fontId="69" fillId="16" borderId="21" xfId="0" applyFont="1" applyFill="1" applyBorder="1" applyAlignment="1" applyProtection="1">
      <alignment vertical="center" wrapText="1"/>
      <protection/>
    </xf>
    <xf numFmtId="0" fontId="63" fillId="16" borderId="13" xfId="0" applyFont="1" applyFill="1" applyBorder="1" applyAlignment="1" applyProtection="1">
      <alignment vertical="center"/>
      <protection/>
    </xf>
    <xf numFmtId="0" fontId="63" fillId="16" borderId="22" xfId="0" applyFont="1" applyFill="1" applyBorder="1" applyAlignment="1" applyProtection="1">
      <alignment vertical="center"/>
      <protection/>
    </xf>
    <xf numFmtId="0" fontId="70" fillId="0" borderId="14" xfId="0" applyNumberFormat="1" applyFont="1" applyBorder="1" applyAlignment="1" applyProtection="1">
      <alignment/>
      <protection/>
    </xf>
    <xf numFmtId="0" fontId="71" fillId="0" borderId="0" xfId="0" applyFont="1" applyAlignment="1" applyProtection="1">
      <alignment horizontal="center" vertical="center"/>
      <protection/>
    </xf>
    <xf numFmtId="0" fontId="68" fillId="0" borderId="21" xfId="0" applyNumberFormat="1" applyFont="1" applyBorder="1" applyAlignment="1" applyProtection="1">
      <alignment/>
      <protection/>
    </xf>
    <xf numFmtId="0" fontId="60" fillId="16" borderId="17" xfId="0" applyFont="1" applyFill="1" applyBorder="1" applyAlignment="1" applyProtection="1">
      <alignment horizontal="center" vertical="center"/>
      <protection/>
    </xf>
    <xf numFmtId="0" fontId="60" fillId="16" borderId="2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35" fillId="34" borderId="0" xfId="0" applyFont="1" applyFill="1" applyAlignment="1" applyProtection="1">
      <alignment/>
      <protection hidden="1"/>
    </xf>
    <xf numFmtId="0" fontId="35" fillId="34" borderId="0" xfId="0" applyFont="1" applyFill="1" applyAlignment="1" applyProtection="1">
      <alignment horizontal="center"/>
      <protection hidden="1"/>
    </xf>
    <xf numFmtId="0" fontId="35" fillId="34" borderId="0" xfId="0" applyFont="1" applyFill="1" applyAlignment="1" applyProtection="1">
      <alignment horizontal="center" vertical="center"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 hidden="1"/>
    </xf>
    <xf numFmtId="170" fontId="8" fillId="34" borderId="0" xfId="0" applyNumberFormat="1" applyFont="1" applyFill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14" fontId="35" fillId="0" borderId="0" xfId="0" applyNumberFormat="1" applyFont="1" applyAlignment="1" applyProtection="1">
      <alignment/>
      <protection/>
    </xf>
    <xf numFmtId="0" fontId="36" fillId="34" borderId="0" xfId="0" applyFont="1" applyFill="1" applyBorder="1" applyAlignment="1" applyProtection="1">
      <alignment horizontal="center" vertical="center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14" fontId="35" fillId="34" borderId="11" xfId="0" applyNumberFormat="1" applyFont="1" applyFill="1" applyBorder="1" applyAlignment="1" applyProtection="1">
      <alignment horizontal="center"/>
      <protection hidden="1"/>
    </xf>
    <xf numFmtId="0" fontId="35" fillId="34" borderId="10" xfId="0" applyFont="1" applyFill="1" applyBorder="1" applyAlignment="1" applyProtection="1">
      <alignment horizontal="center" vertical="center"/>
      <protection hidden="1"/>
    </xf>
    <xf numFmtId="0" fontId="35" fillId="34" borderId="18" xfId="0" applyFont="1" applyFill="1" applyBorder="1" applyAlignment="1" applyProtection="1">
      <alignment horizontal="center"/>
      <protection hidden="1"/>
    </xf>
    <xf numFmtId="170" fontId="35" fillId="34" borderId="18" xfId="0" applyNumberFormat="1" applyFont="1" applyFill="1" applyBorder="1" applyAlignment="1" applyProtection="1">
      <alignment/>
      <protection hidden="1"/>
    </xf>
    <xf numFmtId="0" fontId="35" fillId="34" borderId="15" xfId="0" applyFont="1" applyFill="1" applyBorder="1" applyAlignment="1" applyProtection="1">
      <alignment horizontal="center"/>
      <protection hidden="1"/>
    </xf>
    <xf numFmtId="170" fontId="35" fillId="34" borderId="15" xfId="0" applyNumberFormat="1" applyFont="1" applyFill="1" applyBorder="1" applyAlignment="1" applyProtection="1">
      <alignment/>
      <protection hidden="1"/>
    </xf>
    <xf numFmtId="170" fontId="35" fillId="34" borderId="0" xfId="0" applyNumberFormat="1" applyFont="1" applyFill="1" applyAlignment="1" applyProtection="1">
      <alignment horizontal="center" vertical="center"/>
      <protection hidden="1"/>
    </xf>
    <xf numFmtId="0" fontId="35" fillId="34" borderId="13" xfId="0" applyFont="1" applyFill="1" applyBorder="1" applyAlignment="1" applyProtection="1">
      <alignment/>
      <protection hidden="1"/>
    </xf>
    <xf numFmtId="0" fontId="35" fillId="34" borderId="14" xfId="0" applyFont="1" applyFill="1" applyBorder="1" applyAlignment="1" applyProtection="1">
      <alignment/>
      <protection hidden="1"/>
    </xf>
    <xf numFmtId="0" fontId="35" fillId="34" borderId="12" xfId="0" applyFont="1" applyFill="1" applyBorder="1" applyAlignment="1" applyProtection="1">
      <alignment/>
      <protection hidden="1"/>
    </xf>
    <xf numFmtId="0" fontId="35" fillId="34" borderId="0" xfId="0" applyFont="1" applyFill="1" applyBorder="1" applyAlignment="1" applyProtection="1">
      <alignment/>
      <protection hidden="1"/>
    </xf>
    <xf numFmtId="170" fontId="35" fillId="34" borderId="11" xfId="0" applyNumberFormat="1" applyFont="1" applyFill="1" applyBorder="1" applyAlignment="1" applyProtection="1">
      <alignment horizontal="center" vertical="center"/>
      <protection hidden="1"/>
    </xf>
    <xf numFmtId="170" fontId="35" fillId="34" borderId="17" xfId="0" applyNumberFormat="1" applyFont="1" applyFill="1" applyBorder="1" applyAlignment="1" applyProtection="1">
      <alignment horizontal="center" vertical="center"/>
      <protection hidden="1"/>
    </xf>
    <xf numFmtId="170" fontId="35" fillId="34" borderId="23" xfId="0" applyNumberFormat="1" applyFont="1" applyFill="1" applyBorder="1" applyAlignment="1" applyProtection="1">
      <alignment horizontal="center" vertical="center"/>
      <protection hidden="1"/>
    </xf>
    <xf numFmtId="170" fontId="8" fillId="34" borderId="11" xfId="0" applyNumberFormat="1" applyFont="1" applyFill="1" applyBorder="1" applyAlignment="1" applyProtection="1">
      <alignment horizontal="center" vertical="center"/>
      <protection hidden="1"/>
    </xf>
    <xf numFmtId="170" fontId="8" fillId="34" borderId="17" xfId="0" applyNumberFormat="1" applyFont="1" applyFill="1" applyBorder="1" applyAlignment="1" applyProtection="1">
      <alignment horizontal="center" vertical="center"/>
      <protection hidden="1"/>
    </xf>
    <xf numFmtId="170" fontId="35" fillId="34" borderId="17" xfId="0" applyNumberFormat="1" applyFont="1" applyFill="1" applyBorder="1" applyAlignment="1" applyProtection="1">
      <alignment/>
      <protection hidden="1"/>
    </xf>
    <xf numFmtId="0" fontId="35" fillId="34" borderId="19" xfId="0" applyFont="1" applyFill="1" applyBorder="1" applyAlignment="1" applyProtection="1">
      <alignment horizontal="center"/>
      <protection hidden="1"/>
    </xf>
    <xf numFmtId="170" fontId="35" fillId="34" borderId="19" xfId="0" applyNumberFormat="1" applyFont="1" applyFill="1" applyBorder="1" applyAlignment="1" applyProtection="1">
      <alignment/>
      <protection hidden="1"/>
    </xf>
    <xf numFmtId="0" fontId="35" fillId="34" borderId="22" xfId="0" applyFont="1" applyFill="1" applyBorder="1" applyAlignment="1" applyProtection="1">
      <alignment/>
      <protection hidden="1"/>
    </xf>
    <xf numFmtId="0" fontId="35" fillId="34" borderId="24" xfId="0" applyFont="1" applyFill="1" applyBorder="1" applyAlignment="1" applyProtection="1">
      <alignment/>
      <protection hidden="1"/>
    </xf>
    <xf numFmtId="0" fontId="35" fillId="34" borderId="10" xfId="0" applyFont="1" applyFill="1" applyBorder="1" applyAlignment="1" applyProtection="1">
      <alignment horizontal="center"/>
      <protection hidden="1"/>
    </xf>
    <xf numFmtId="170" fontId="35" fillId="34" borderId="10" xfId="0" applyNumberFormat="1" applyFont="1" applyFill="1" applyBorder="1" applyAlignment="1" applyProtection="1">
      <alignment/>
      <protection hidden="1"/>
    </xf>
    <xf numFmtId="0" fontId="35" fillId="34" borderId="11" xfId="0" applyFont="1" applyFill="1" applyBorder="1" applyAlignment="1" applyProtection="1">
      <alignment/>
      <protection hidden="1"/>
    </xf>
    <xf numFmtId="0" fontId="35" fillId="34" borderId="23" xfId="0" applyFont="1" applyFill="1" applyBorder="1" applyAlignment="1" applyProtection="1">
      <alignment/>
      <protection hidden="1"/>
    </xf>
    <xf numFmtId="0" fontId="35" fillId="34" borderId="11" xfId="0" applyFont="1" applyFill="1" applyBorder="1" applyAlignment="1" applyProtection="1">
      <alignment/>
      <protection hidden="1"/>
    </xf>
    <xf numFmtId="0" fontId="35" fillId="34" borderId="23" xfId="0" applyFont="1" applyFill="1" applyBorder="1" applyAlignment="1" applyProtection="1">
      <alignment/>
      <protection hidden="1"/>
    </xf>
    <xf numFmtId="1" fontId="35" fillId="34" borderId="0" xfId="0" applyNumberFormat="1" applyFont="1" applyFill="1" applyAlignment="1" applyProtection="1">
      <alignment/>
      <protection hidden="1"/>
    </xf>
    <xf numFmtId="170" fontId="35" fillId="34" borderId="0" xfId="0" applyNumberFormat="1" applyFont="1" applyFill="1" applyAlignment="1" applyProtection="1">
      <alignment/>
      <protection hidden="1"/>
    </xf>
    <xf numFmtId="1" fontId="35" fillId="34" borderId="11" xfId="0" applyNumberFormat="1" applyFont="1" applyFill="1" applyBorder="1" applyAlignment="1" applyProtection="1">
      <alignment/>
      <protection hidden="1"/>
    </xf>
    <xf numFmtId="0" fontId="35" fillId="34" borderId="23" xfId="0" applyFont="1" applyFill="1" applyBorder="1" applyAlignment="1" applyProtection="1">
      <alignment horizontal="center"/>
      <protection hidden="1"/>
    </xf>
    <xf numFmtId="1" fontId="35" fillId="34" borderId="17" xfId="0" applyNumberFormat="1" applyFont="1" applyFill="1" applyBorder="1" applyAlignment="1" applyProtection="1">
      <alignment/>
      <protection hidden="1"/>
    </xf>
    <xf numFmtId="0" fontId="35" fillId="34" borderId="17" xfId="0" applyFont="1" applyFill="1" applyBorder="1" applyAlignment="1" applyProtection="1">
      <alignment/>
      <protection hidden="1"/>
    </xf>
    <xf numFmtId="0" fontId="35" fillId="34" borderId="11" xfId="0" applyFont="1" applyFill="1" applyBorder="1" applyAlignment="1" applyProtection="1">
      <alignment horizontal="center" vertical="center"/>
      <protection hidden="1"/>
    </xf>
    <xf numFmtId="0" fontId="35" fillId="34" borderId="20" xfId="0" applyFont="1" applyFill="1" applyBorder="1" applyAlignment="1" applyProtection="1">
      <alignment/>
      <protection hidden="1"/>
    </xf>
    <xf numFmtId="1" fontId="35" fillId="34" borderId="10" xfId="0" applyNumberFormat="1" applyFont="1" applyFill="1" applyBorder="1" applyAlignment="1" applyProtection="1">
      <alignment/>
      <protection hidden="1"/>
    </xf>
    <xf numFmtId="0" fontId="35" fillId="34" borderId="10" xfId="0" applyFont="1" applyFill="1" applyBorder="1" applyAlignment="1" applyProtection="1">
      <alignment/>
      <protection hidden="1"/>
    </xf>
    <xf numFmtId="1" fontId="35" fillId="34" borderId="0" xfId="0" applyNumberFormat="1" applyFont="1" applyFill="1" applyAlignment="1" applyProtection="1">
      <alignment horizontal="center"/>
      <protection hidden="1"/>
    </xf>
    <xf numFmtId="0" fontId="38" fillId="34" borderId="18" xfId="0" applyFont="1" applyFill="1" applyBorder="1" applyAlignment="1" applyProtection="1">
      <alignment/>
      <protection hidden="1"/>
    </xf>
    <xf numFmtId="170" fontId="35" fillId="34" borderId="11" xfId="0" applyNumberFormat="1" applyFont="1" applyFill="1" applyBorder="1" applyAlignment="1" applyProtection="1">
      <alignment/>
      <protection hidden="1"/>
    </xf>
    <xf numFmtId="170" fontId="35" fillId="34" borderId="22" xfId="0" applyNumberFormat="1" applyFont="1" applyFill="1" applyBorder="1" applyAlignment="1" applyProtection="1">
      <alignment/>
      <protection hidden="1"/>
    </xf>
    <xf numFmtId="0" fontId="35" fillId="34" borderId="0" xfId="0" applyFont="1" applyFill="1" applyBorder="1" applyAlignment="1" applyProtection="1">
      <alignment horizontal="center"/>
      <protection hidden="1"/>
    </xf>
    <xf numFmtId="0" fontId="35" fillId="34" borderId="0" xfId="0" applyFont="1" applyFill="1" applyAlignment="1" applyProtection="1" quotePrefix="1">
      <alignment/>
      <protection hidden="1"/>
    </xf>
    <xf numFmtId="0" fontId="35" fillId="34" borderId="18" xfId="0" applyFont="1" applyFill="1" applyBorder="1" applyAlignment="1" applyProtection="1">
      <alignment/>
      <protection hidden="1"/>
    </xf>
    <xf numFmtId="0" fontId="35" fillId="34" borderId="21" xfId="0" applyFont="1" applyFill="1" applyBorder="1" applyAlignment="1" applyProtection="1">
      <alignment horizontal="center"/>
      <protection hidden="1"/>
    </xf>
    <xf numFmtId="0" fontId="35" fillId="34" borderId="20" xfId="0" applyFont="1" applyFill="1" applyBorder="1" applyAlignment="1" applyProtection="1">
      <alignment horizontal="center"/>
      <protection hidden="1"/>
    </xf>
    <xf numFmtId="0" fontId="72" fillId="34" borderId="17" xfId="0" applyFont="1" applyFill="1" applyBorder="1" applyAlignment="1" applyProtection="1">
      <alignment/>
      <protection hidden="1"/>
    </xf>
    <xf numFmtId="0" fontId="73" fillId="34" borderId="11" xfId="0" applyFont="1" applyFill="1" applyBorder="1" applyAlignment="1" applyProtection="1">
      <alignment/>
      <protection hidden="1"/>
    </xf>
    <xf numFmtId="170" fontId="35" fillId="34" borderId="0" xfId="0" applyNumberFormat="1" applyFont="1" applyFill="1" applyAlignment="1" applyProtection="1">
      <alignment horizontal="center"/>
      <protection hidden="1"/>
    </xf>
    <xf numFmtId="0" fontId="35" fillId="34" borderId="17" xfId="0" applyFont="1" applyFill="1" applyBorder="1" applyAlignment="1" applyProtection="1">
      <alignment horizontal="center"/>
      <protection hidden="1"/>
    </xf>
    <xf numFmtId="0" fontId="35" fillId="34" borderId="0" xfId="0" applyFont="1" applyFill="1" applyBorder="1" applyAlignment="1" applyProtection="1">
      <alignment horizontal="center" vertical="center"/>
      <protection hidden="1"/>
    </xf>
    <xf numFmtId="170" fontId="35" fillId="34" borderId="0" xfId="0" applyNumberFormat="1" applyFont="1" applyFill="1" applyBorder="1" applyAlignment="1" applyProtection="1">
      <alignment horizontal="center"/>
      <protection hidden="1"/>
    </xf>
    <xf numFmtId="0" fontId="35" fillId="34" borderId="22" xfId="0" applyFont="1" applyFill="1" applyBorder="1" applyAlignment="1" applyProtection="1">
      <alignment horizontal="center" vertical="center"/>
      <protection hidden="1"/>
    </xf>
    <xf numFmtId="170" fontId="35" fillId="34" borderId="10" xfId="0" applyNumberFormat="1" applyFont="1" applyFill="1" applyBorder="1" applyAlignment="1" applyProtection="1">
      <alignment horizontal="center"/>
      <protection hidden="1"/>
    </xf>
    <xf numFmtId="170" fontId="35" fillId="34" borderId="19" xfId="0" applyNumberFormat="1" applyFont="1" applyFill="1" applyBorder="1" applyAlignment="1" applyProtection="1">
      <alignment horizontal="center"/>
      <protection hidden="1"/>
    </xf>
    <xf numFmtId="1" fontId="35" fillId="34" borderId="10" xfId="0" applyNumberFormat="1" applyFont="1" applyFill="1" applyBorder="1" applyAlignment="1" applyProtection="1">
      <alignment horizontal="center"/>
      <protection hidden="1"/>
    </xf>
    <xf numFmtId="0" fontId="35" fillId="34" borderId="14" xfId="0" applyFont="1" applyFill="1" applyBorder="1" applyAlignment="1" applyProtection="1">
      <alignment horizontal="center"/>
      <protection hidden="1"/>
    </xf>
    <xf numFmtId="1" fontId="35" fillId="34" borderId="17" xfId="0" applyNumberFormat="1" applyFont="1" applyFill="1" applyBorder="1" applyAlignment="1" applyProtection="1">
      <alignment horizontal="center"/>
      <protection hidden="1"/>
    </xf>
    <xf numFmtId="1" fontId="35" fillId="34" borderId="22" xfId="0" applyNumberFormat="1" applyFont="1" applyFill="1" applyBorder="1" applyAlignment="1" applyProtection="1">
      <alignment horizontal="center" vertical="center"/>
      <protection hidden="1"/>
    </xf>
    <xf numFmtId="0" fontId="35" fillId="34" borderId="18" xfId="0" applyFont="1" applyFill="1" applyBorder="1" applyAlignment="1" applyProtection="1">
      <alignment horizontal="center" vertical="center"/>
      <protection hidden="1"/>
    </xf>
    <xf numFmtId="14" fontId="35" fillId="34" borderId="0" xfId="0" applyNumberFormat="1" applyFont="1" applyFill="1" applyAlignment="1" applyProtection="1">
      <alignment/>
      <protection hidden="1"/>
    </xf>
    <xf numFmtId="170" fontId="35" fillId="34" borderId="19" xfId="0" applyNumberFormat="1" applyFont="1" applyFill="1" applyBorder="1" applyAlignment="1" applyProtection="1">
      <alignment vertical="center"/>
      <protection hidden="1"/>
    </xf>
    <xf numFmtId="170" fontId="35" fillId="34" borderId="22" xfId="0" applyNumberFormat="1" applyFont="1" applyFill="1" applyBorder="1" applyAlignment="1" applyProtection="1">
      <alignment horizontal="center" vertical="center"/>
      <protection hidden="1"/>
    </xf>
    <xf numFmtId="14" fontId="35" fillId="34" borderId="20" xfId="0" applyNumberFormat="1" applyFont="1" applyFill="1" applyBorder="1" applyAlignment="1" applyProtection="1">
      <alignment horizontal="center"/>
      <protection hidden="1"/>
    </xf>
    <xf numFmtId="170" fontId="35" fillId="34" borderId="10" xfId="0" applyNumberFormat="1" applyFont="1" applyFill="1" applyBorder="1" applyAlignment="1" applyProtection="1">
      <alignment horizontal="center" vertical="center"/>
      <protection hidden="1"/>
    </xf>
    <xf numFmtId="0" fontId="35" fillId="34" borderId="19" xfId="0" applyFont="1" applyFill="1" applyBorder="1" applyAlignment="1" applyProtection="1">
      <alignment horizontal="center" vertical="center"/>
      <protection hidden="1"/>
    </xf>
    <xf numFmtId="170" fontId="35" fillId="34" borderId="0" xfId="0" applyNumberFormat="1" applyFont="1" applyFill="1" applyBorder="1" applyAlignment="1" applyProtection="1">
      <alignment horizontal="center" vertical="center"/>
      <protection hidden="1"/>
    </xf>
    <xf numFmtId="0" fontId="35" fillId="34" borderId="19" xfId="0" applyFont="1" applyFill="1" applyBorder="1" applyAlignment="1" applyProtection="1">
      <alignment horizontal="center" vertical="center"/>
      <protection hidden="1"/>
    </xf>
    <xf numFmtId="179" fontId="35" fillId="34" borderId="0" xfId="0" applyNumberFormat="1" applyFont="1" applyFill="1" applyBorder="1" applyAlignment="1" applyProtection="1">
      <alignment horizontal="center" vertical="center"/>
      <protection hidden="1"/>
    </xf>
    <xf numFmtId="1" fontId="35" fillId="34" borderId="0" xfId="0" applyNumberFormat="1" applyFont="1" applyFill="1" applyBorder="1" applyAlignment="1" applyProtection="1">
      <alignment horizontal="center"/>
      <protection hidden="1"/>
    </xf>
    <xf numFmtId="0" fontId="37" fillId="34" borderId="17" xfId="0" applyFont="1" applyFill="1" applyBorder="1" applyAlignment="1" applyProtection="1">
      <alignment horizontal="center" vertical="center"/>
      <protection hidden="1"/>
    </xf>
    <xf numFmtId="0" fontId="35" fillId="34" borderId="10" xfId="0" applyFont="1" applyFill="1" applyBorder="1" applyAlignment="1" applyProtection="1">
      <alignment horizontal="right" vertical="center"/>
      <protection hidden="1"/>
    </xf>
    <xf numFmtId="0" fontId="35" fillId="34" borderId="0" xfId="0" applyFont="1" applyFill="1" applyAlignment="1" applyProtection="1">
      <alignment horizontal="right"/>
      <protection hidden="1"/>
    </xf>
    <xf numFmtId="0" fontId="37" fillId="34" borderId="10" xfId="0" applyFont="1" applyFill="1" applyBorder="1" applyAlignment="1" applyProtection="1">
      <alignment horizontal="center" vertical="center" wrapText="1"/>
      <protection hidden="1"/>
    </xf>
    <xf numFmtId="0" fontId="35" fillId="34" borderId="0" xfId="0" applyFont="1" applyFill="1" applyBorder="1" applyAlignment="1" applyProtection="1">
      <alignment horizontal="right"/>
      <protection hidden="1"/>
    </xf>
    <xf numFmtId="170" fontId="35" fillId="34" borderId="0" xfId="0" applyNumberFormat="1" applyFont="1" applyFill="1" applyBorder="1" applyAlignment="1" applyProtection="1">
      <alignment/>
      <protection hidden="1"/>
    </xf>
    <xf numFmtId="0" fontId="63" fillId="16" borderId="22" xfId="0" applyFont="1" applyFill="1" applyBorder="1" applyAlignment="1" applyProtection="1">
      <alignment horizontal="center" vertical="center"/>
      <protection/>
    </xf>
    <xf numFmtId="0" fontId="63" fillId="16" borderId="24" xfId="0" applyFont="1" applyFill="1" applyBorder="1" applyAlignment="1" applyProtection="1">
      <alignment horizontal="center" vertical="center"/>
      <protection/>
    </xf>
    <xf numFmtId="0" fontId="63" fillId="16" borderId="16" xfId="0" applyFont="1" applyFill="1" applyBorder="1" applyAlignment="1" applyProtection="1">
      <alignment horizontal="center" vertical="center"/>
      <protection/>
    </xf>
    <xf numFmtId="170" fontId="63" fillId="16" borderId="23" xfId="0" applyNumberFormat="1" applyFont="1" applyFill="1" applyBorder="1" applyAlignment="1" applyProtection="1">
      <alignment horizontal="center" vertical="center"/>
      <protection/>
    </xf>
    <xf numFmtId="14" fontId="74" fillId="0" borderId="23" xfId="0" applyNumberFormat="1" applyFont="1" applyBorder="1" applyAlignment="1" applyProtection="1">
      <alignment horizontal="left"/>
      <protection/>
    </xf>
    <xf numFmtId="0" fontId="35" fillId="34" borderId="0" xfId="0" applyFont="1" applyFill="1" applyBorder="1" applyAlignment="1" applyProtection="1">
      <alignment/>
      <protection hidden="1"/>
    </xf>
    <xf numFmtId="1" fontId="35" fillId="34" borderId="0" xfId="0" applyNumberFormat="1" applyFont="1" applyFill="1" applyBorder="1" applyAlignment="1" applyProtection="1">
      <alignment/>
      <protection hidden="1"/>
    </xf>
    <xf numFmtId="14" fontId="35" fillId="34" borderId="24" xfId="0" applyNumberFormat="1" applyFont="1" applyFill="1" applyBorder="1" applyAlignment="1" applyProtection="1">
      <alignment horizontal="center"/>
      <protection hidden="1"/>
    </xf>
    <xf numFmtId="0" fontId="75" fillId="16" borderId="14" xfId="0" applyFont="1" applyFill="1" applyBorder="1" applyAlignment="1" applyProtection="1">
      <alignment horizontal="center" vertical="center" wrapText="1"/>
      <protection/>
    </xf>
    <xf numFmtId="0" fontId="69" fillId="16" borderId="14" xfId="0" applyFont="1" applyFill="1" applyBorder="1" applyAlignment="1" applyProtection="1">
      <alignment horizontal="center" vertical="center" wrapText="1"/>
      <protection/>
    </xf>
    <xf numFmtId="0" fontId="69" fillId="16" borderId="24" xfId="0" applyFont="1" applyFill="1" applyBorder="1" applyAlignment="1" applyProtection="1">
      <alignment horizontal="center" vertical="center" wrapText="1"/>
      <protection/>
    </xf>
    <xf numFmtId="0" fontId="76" fillId="35" borderId="13" xfId="0" applyFont="1" applyFill="1" applyBorder="1" applyAlignment="1" applyProtection="1">
      <alignment horizontal="center" vertical="center" wrapText="1"/>
      <protection/>
    </xf>
    <xf numFmtId="0" fontId="76" fillId="35" borderId="14" xfId="0" applyFont="1" applyFill="1" applyBorder="1" applyAlignment="1" applyProtection="1">
      <alignment horizontal="center" vertical="center" wrapText="1"/>
      <protection/>
    </xf>
    <xf numFmtId="0" fontId="76" fillId="35" borderId="21" xfId="0" applyFont="1" applyFill="1" applyBorder="1" applyAlignment="1" applyProtection="1">
      <alignment horizontal="center" vertical="center" wrapText="1"/>
      <protection/>
    </xf>
    <xf numFmtId="0" fontId="76" fillId="35" borderId="12" xfId="0" applyFont="1" applyFill="1" applyBorder="1" applyAlignment="1" applyProtection="1">
      <alignment horizontal="center" vertical="center" wrapText="1"/>
      <protection/>
    </xf>
    <xf numFmtId="0" fontId="76" fillId="35" borderId="0" xfId="0" applyFont="1" applyFill="1" applyBorder="1" applyAlignment="1" applyProtection="1">
      <alignment horizontal="center" vertical="center" wrapText="1"/>
      <protection/>
    </xf>
    <xf numFmtId="0" fontId="76" fillId="35" borderId="16" xfId="0" applyFont="1" applyFill="1" applyBorder="1" applyAlignment="1" applyProtection="1">
      <alignment horizontal="center" vertical="center" wrapText="1"/>
      <protection/>
    </xf>
    <xf numFmtId="0" fontId="76" fillId="35" borderId="22" xfId="0" applyFont="1" applyFill="1" applyBorder="1" applyAlignment="1" applyProtection="1">
      <alignment horizontal="center" vertical="center" wrapText="1"/>
      <protection/>
    </xf>
    <xf numFmtId="0" fontId="76" fillId="35" borderId="24" xfId="0" applyFont="1" applyFill="1" applyBorder="1" applyAlignment="1" applyProtection="1">
      <alignment horizontal="center" vertical="center" wrapText="1"/>
      <protection/>
    </xf>
    <xf numFmtId="0" fontId="76" fillId="35" borderId="20" xfId="0" applyFont="1" applyFill="1" applyBorder="1" applyAlignment="1" applyProtection="1">
      <alignment horizontal="center" vertical="center" wrapText="1"/>
      <protection/>
    </xf>
    <xf numFmtId="170" fontId="70" fillId="33" borderId="13" xfId="0" applyNumberFormat="1" applyFont="1" applyFill="1" applyBorder="1" applyAlignment="1" applyProtection="1">
      <alignment horizontal="center" vertical="center" wrapText="1"/>
      <protection/>
    </xf>
    <xf numFmtId="170" fontId="70" fillId="33" borderId="14" xfId="0" applyNumberFormat="1" applyFont="1" applyFill="1" applyBorder="1" applyAlignment="1" applyProtection="1">
      <alignment horizontal="center" vertical="center" wrapText="1"/>
      <protection/>
    </xf>
    <xf numFmtId="170" fontId="70" fillId="33" borderId="21" xfId="0" applyNumberFormat="1" applyFont="1" applyFill="1" applyBorder="1" applyAlignment="1" applyProtection="1">
      <alignment horizontal="center" vertical="center" wrapText="1"/>
      <protection/>
    </xf>
    <xf numFmtId="170" fontId="70" fillId="33" borderId="12" xfId="0" applyNumberFormat="1" applyFont="1" applyFill="1" applyBorder="1" applyAlignment="1" applyProtection="1">
      <alignment horizontal="center" vertical="center" wrapText="1"/>
      <protection/>
    </xf>
    <xf numFmtId="170" fontId="70" fillId="33" borderId="0" xfId="0" applyNumberFormat="1" applyFont="1" applyFill="1" applyBorder="1" applyAlignment="1" applyProtection="1">
      <alignment horizontal="center" vertical="center" wrapText="1"/>
      <protection/>
    </xf>
    <xf numFmtId="170" fontId="70" fillId="33" borderId="16" xfId="0" applyNumberFormat="1" applyFont="1" applyFill="1" applyBorder="1" applyAlignment="1" applyProtection="1">
      <alignment horizontal="center" vertical="center" wrapText="1"/>
      <protection/>
    </xf>
    <xf numFmtId="170" fontId="70" fillId="33" borderId="22" xfId="0" applyNumberFormat="1" applyFont="1" applyFill="1" applyBorder="1" applyAlignment="1" applyProtection="1">
      <alignment horizontal="center" vertical="center" wrapText="1"/>
      <protection/>
    </xf>
    <xf numFmtId="170" fontId="70" fillId="33" borderId="24" xfId="0" applyNumberFormat="1" applyFont="1" applyFill="1" applyBorder="1" applyAlignment="1" applyProtection="1">
      <alignment horizontal="center" vertical="center" wrapText="1"/>
      <protection/>
    </xf>
    <xf numFmtId="170" fontId="70" fillId="33" borderId="20" xfId="0" applyNumberFormat="1" applyFont="1" applyFill="1" applyBorder="1" applyAlignment="1" applyProtection="1">
      <alignment horizontal="center" vertical="center" wrapText="1"/>
      <protection/>
    </xf>
    <xf numFmtId="170" fontId="37" fillId="34" borderId="11" xfId="0" applyNumberFormat="1" applyFont="1" applyFill="1" applyBorder="1" applyAlignment="1" applyProtection="1">
      <alignment horizontal="center"/>
      <protection hidden="1"/>
    </xf>
    <xf numFmtId="170" fontId="37" fillId="34" borderId="17" xfId="0" applyNumberFormat="1" applyFont="1" applyFill="1" applyBorder="1" applyAlignment="1" applyProtection="1">
      <alignment horizontal="center"/>
      <protection hidden="1"/>
    </xf>
    <xf numFmtId="170" fontId="37" fillId="34" borderId="23" xfId="0" applyNumberFormat="1" applyFont="1" applyFill="1" applyBorder="1" applyAlignment="1" applyProtection="1">
      <alignment horizontal="center"/>
      <protection hidden="1"/>
    </xf>
    <xf numFmtId="0" fontId="37" fillId="34" borderId="11" xfId="0" applyFont="1" applyFill="1" applyBorder="1" applyAlignment="1" applyProtection="1">
      <alignment horizontal="center"/>
      <protection hidden="1"/>
    </xf>
    <xf numFmtId="0" fontId="37" fillId="34" borderId="17" xfId="0" applyFont="1" applyFill="1" applyBorder="1" applyAlignment="1" applyProtection="1">
      <alignment horizontal="center"/>
      <protection hidden="1"/>
    </xf>
    <xf numFmtId="0" fontId="37" fillId="34" borderId="23" xfId="0" applyFont="1" applyFill="1" applyBorder="1" applyAlignment="1" applyProtection="1">
      <alignment horizontal="center"/>
      <protection hidden="1"/>
    </xf>
    <xf numFmtId="0" fontId="35" fillId="34" borderId="15" xfId="0" applyFont="1" applyFill="1" applyBorder="1" applyAlignment="1" applyProtection="1">
      <alignment horizontal="center" vertical="center"/>
      <protection hidden="1"/>
    </xf>
    <xf numFmtId="0" fontId="35" fillId="34" borderId="19" xfId="0" applyFont="1" applyFill="1" applyBorder="1" applyAlignment="1" applyProtection="1">
      <alignment horizontal="center" vertical="center"/>
      <protection hidden="1"/>
    </xf>
    <xf numFmtId="14" fontId="0" fillId="0" borderId="13" xfId="0" applyNumberFormat="1" applyBorder="1" applyAlignment="1" applyProtection="1">
      <alignment horizontal="center" vertical="center"/>
      <protection/>
    </xf>
    <xf numFmtId="14" fontId="0" fillId="0" borderId="21" xfId="0" applyNumberFormat="1" applyBorder="1" applyAlignment="1" applyProtection="1">
      <alignment horizontal="center" vertical="center"/>
      <protection/>
    </xf>
    <xf numFmtId="14" fontId="0" fillId="0" borderId="22" xfId="0" applyNumberFormat="1" applyBorder="1" applyAlignment="1" applyProtection="1">
      <alignment horizontal="center" vertical="center"/>
      <protection/>
    </xf>
    <xf numFmtId="14" fontId="0" fillId="0" borderId="20" xfId="0" applyNumberFormat="1" applyBorder="1" applyAlignment="1" applyProtection="1">
      <alignment horizontal="center" vertical="center"/>
      <protection/>
    </xf>
    <xf numFmtId="0" fontId="73" fillId="35" borderId="11" xfId="0" applyFont="1" applyFill="1" applyBorder="1" applyAlignment="1" applyProtection="1">
      <alignment horizontal="center" vertical="center" wrapText="1"/>
      <protection/>
    </xf>
    <xf numFmtId="0" fontId="73" fillId="35" borderId="17" xfId="0" applyFont="1" applyFill="1" applyBorder="1" applyAlignment="1" applyProtection="1">
      <alignment horizontal="center" vertical="center" wrapText="1"/>
      <protection/>
    </xf>
    <xf numFmtId="0" fontId="73" fillId="35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5" fillId="34" borderId="18" xfId="0" applyFont="1" applyFill="1" applyBorder="1" applyAlignment="1" applyProtection="1">
      <alignment horizontal="center" vertical="center"/>
      <protection hidden="1"/>
    </xf>
    <xf numFmtId="0" fontId="63" fillId="16" borderId="13" xfId="0" applyFont="1" applyFill="1" applyBorder="1" applyAlignment="1" applyProtection="1">
      <alignment horizontal="right" vertical="center"/>
      <protection/>
    </xf>
    <xf numFmtId="0" fontId="63" fillId="16" borderId="14" xfId="0" applyFont="1" applyFill="1" applyBorder="1" applyAlignment="1" applyProtection="1">
      <alignment horizontal="right" vertical="center"/>
      <protection/>
    </xf>
    <xf numFmtId="0" fontId="63" fillId="16" borderId="21" xfId="0" applyFont="1" applyFill="1" applyBorder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right" vertical="center" textRotation="180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top"/>
      <protection/>
    </xf>
    <xf numFmtId="0" fontId="68" fillId="0" borderId="17" xfId="0" applyFont="1" applyBorder="1" applyAlignment="1" applyProtection="1">
      <alignment horizontal="center" vertical="top"/>
      <protection/>
    </xf>
    <xf numFmtId="0" fontId="68" fillId="0" borderId="23" xfId="0" applyFont="1" applyBorder="1" applyAlignment="1" applyProtection="1">
      <alignment horizontal="center" vertical="top"/>
      <protection/>
    </xf>
    <xf numFmtId="0" fontId="62" fillId="33" borderId="13" xfId="0" applyFont="1" applyFill="1" applyBorder="1" applyAlignment="1" applyProtection="1">
      <alignment horizontal="center" vertical="center" wrapText="1"/>
      <protection/>
    </xf>
    <xf numFmtId="0" fontId="62" fillId="33" borderId="22" xfId="0" applyFont="1" applyFill="1" applyBorder="1" applyAlignment="1" applyProtection="1">
      <alignment horizontal="center" vertical="center" wrapText="1"/>
      <protection/>
    </xf>
    <xf numFmtId="0" fontId="77" fillId="0" borderId="22" xfId="0" applyFont="1" applyBorder="1" applyAlignment="1" applyProtection="1">
      <alignment horizontal="center"/>
      <protection/>
    </xf>
    <xf numFmtId="0" fontId="77" fillId="0" borderId="20" xfId="0" applyFont="1" applyBorder="1" applyAlignment="1" applyProtection="1">
      <alignment horizontal="center"/>
      <protection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4" fillId="6" borderId="0" xfId="0" applyFont="1" applyFill="1" applyBorder="1" applyAlignment="1">
      <alignment horizontal="left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0" fontId="65" fillId="6" borderId="17" xfId="0" applyFont="1" applyFill="1" applyBorder="1" applyAlignment="1">
      <alignment horizontal="center" vertical="center" wrapText="1"/>
    </xf>
    <xf numFmtId="0" fontId="65" fillId="6" borderId="23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 applyProtection="1">
      <alignment horizontal="center"/>
      <protection hidden="1"/>
    </xf>
    <xf numFmtId="0" fontId="35" fillId="34" borderId="2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2</xdr:col>
      <xdr:colOff>647700</xdr:colOff>
      <xdr:row>2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5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</xdr:row>
      <xdr:rowOff>38100</xdr:rowOff>
    </xdr:from>
    <xdr:to>
      <xdr:col>8</xdr:col>
      <xdr:colOff>1095375</xdr:colOff>
      <xdr:row>2</xdr:row>
      <xdr:rowOff>152400</xdr:rowOff>
    </xdr:to>
    <xdr:pic>
      <xdr:nvPicPr>
        <xdr:cNvPr id="2" name="Imagem 0" descr="Figura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504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E105"/>
  <sheetViews>
    <sheetView showGridLines="0" showRowColHeaders="0" tabSelected="1" zoomScalePageLayoutView="0" workbookViewId="0" topLeftCell="A16">
      <selection activeCell="J7" sqref="J7"/>
    </sheetView>
  </sheetViews>
  <sheetFormatPr defaultColWidth="9.140625" defaultRowHeight="15"/>
  <cols>
    <col min="1" max="1" width="6.28125" style="1" customWidth="1"/>
    <col min="2" max="2" width="2.7109375" style="1" customWidth="1"/>
    <col min="3" max="3" width="12.57421875" style="25" customWidth="1"/>
    <col min="4" max="4" width="14.57421875" style="4" customWidth="1"/>
    <col min="5" max="5" width="13.28125" style="4" customWidth="1"/>
    <col min="6" max="6" width="0.71875" style="1" customWidth="1"/>
    <col min="7" max="7" width="12.28125" style="5" customWidth="1"/>
    <col min="8" max="8" width="11.421875" style="5" customWidth="1"/>
    <col min="9" max="9" width="16.7109375" style="5" customWidth="1"/>
    <col min="10" max="10" width="16.28125" style="55" customWidth="1"/>
    <col min="11" max="11" width="12.28125" style="55" hidden="1" customWidth="1"/>
    <col min="12" max="12" width="11.28125" style="55" hidden="1" customWidth="1"/>
    <col min="13" max="13" width="24.8515625" style="55" hidden="1" customWidth="1"/>
    <col min="14" max="16" width="13.28125" style="55" hidden="1" customWidth="1"/>
    <col min="17" max="17" width="11.7109375" style="55" hidden="1" customWidth="1"/>
    <col min="18" max="18" width="12.28125" style="56" hidden="1" customWidth="1"/>
    <col min="19" max="19" width="11.421875" style="55" hidden="1" customWidth="1"/>
    <col min="20" max="20" width="9.140625" style="55" hidden="1" customWidth="1"/>
    <col min="21" max="21" width="11.7109375" style="55" hidden="1" customWidth="1"/>
    <col min="22" max="23" width="9.140625" style="55" hidden="1" customWidth="1"/>
    <col min="24" max="24" width="11.00390625" style="57" hidden="1" customWidth="1"/>
    <col min="25" max="25" width="12.00390625" style="57" hidden="1" customWidth="1"/>
    <col min="26" max="26" width="9.140625" style="57" hidden="1" customWidth="1"/>
    <col min="27" max="27" width="7.57421875" style="55" customWidth="1"/>
    <col min="28" max="28" width="9.140625" style="55" customWidth="1"/>
    <col min="29" max="30" width="9.140625" style="58" customWidth="1"/>
    <col min="31" max="31" width="10.7109375" style="59" customWidth="1"/>
    <col min="32" max="35" width="9.140625" style="54" customWidth="1"/>
    <col min="36" max="16384" width="9.140625" style="1" customWidth="1"/>
  </cols>
  <sheetData>
    <row r="1" spans="3:4" ht="36.75" customHeight="1">
      <c r="C1" s="2"/>
      <c r="D1" s="3"/>
    </row>
    <row r="2" spans="3:9" ht="39.75" customHeight="1">
      <c r="C2" s="45"/>
      <c r="D2" s="150" t="s">
        <v>93</v>
      </c>
      <c r="E2" s="151"/>
      <c r="F2" s="151"/>
      <c r="G2" s="151"/>
      <c r="H2" s="151"/>
      <c r="I2" s="44"/>
    </row>
    <row r="3" spans="3:9" ht="12.75" customHeight="1">
      <c r="C3" s="46"/>
      <c r="D3" s="152"/>
      <c r="E3" s="152"/>
      <c r="F3" s="152"/>
      <c r="G3" s="152"/>
      <c r="H3" s="152"/>
      <c r="I3" s="40"/>
    </row>
    <row r="4" spans="1:9" ht="15">
      <c r="A4" s="6"/>
      <c r="B4" s="194"/>
      <c r="C4" s="7" t="s">
        <v>0</v>
      </c>
      <c r="D4" s="195"/>
      <c r="E4" s="196"/>
      <c r="F4" s="196"/>
      <c r="G4" s="196"/>
      <c r="H4" s="196"/>
      <c r="I4" s="197"/>
    </row>
    <row r="5" spans="1:9" ht="15.75" customHeight="1">
      <c r="A5" s="6"/>
      <c r="B5" s="194"/>
      <c r="C5" s="39" t="s">
        <v>42</v>
      </c>
      <c r="D5" s="35">
        <v>0</v>
      </c>
      <c r="E5" s="183" t="s">
        <v>94</v>
      </c>
      <c r="F5" s="184"/>
      <c r="G5" s="185"/>
      <c r="H5" s="183" t="s">
        <v>95</v>
      </c>
      <c r="I5" s="185"/>
    </row>
    <row r="6" spans="1:31" ht="15.75" customHeight="1">
      <c r="A6" s="6"/>
      <c r="B6" s="194"/>
      <c r="C6" s="7" t="s">
        <v>1</v>
      </c>
      <c r="D6" s="200"/>
      <c r="E6" s="201"/>
      <c r="F6" s="9"/>
      <c r="G6" s="153" t="s">
        <v>97</v>
      </c>
      <c r="H6" s="154"/>
      <c r="I6" s="155"/>
      <c r="U6" s="60"/>
      <c r="X6" s="61"/>
      <c r="AD6" s="62"/>
      <c r="AE6" s="63"/>
    </row>
    <row r="7" spans="1:24" ht="15">
      <c r="A7" s="6"/>
      <c r="B7" s="194"/>
      <c r="C7" s="8" t="s">
        <v>2</v>
      </c>
      <c r="D7" s="202" t="str">
        <f>S13</f>
        <v>117 anos</v>
      </c>
      <c r="E7" s="203"/>
      <c r="F7" s="9"/>
      <c r="G7" s="156"/>
      <c r="H7" s="157"/>
      <c r="I7" s="158"/>
      <c r="U7" s="60"/>
      <c r="X7" s="61"/>
    </row>
    <row r="8" spans="1:24" ht="15">
      <c r="A8" s="6"/>
      <c r="B8" s="194"/>
      <c r="C8" s="198" t="s">
        <v>4</v>
      </c>
      <c r="D8" s="186"/>
      <c r="E8" s="187"/>
      <c r="F8" s="10"/>
      <c r="G8" s="156"/>
      <c r="H8" s="157"/>
      <c r="I8" s="158"/>
      <c r="U8" s="60"/>
      <c r="X8" s="61"/>
    </row>
    <row r="9" spans="1:24" ht="15">
      <c r="A9" s="6"/>
      <c r="B9" s="194"/>
      <c r="C9" s="199"/>
      <c r="D9" s="188"/>
      <c r="E9" s="189"/>
      <c r="F9" s="10"/>
      <c r="G9" s="156"/>
      <c r="H9" s="157"/>
      <c r="I9" s="158"/>
      <c r="U9" s="60"/>
      <c r="X9" s="61"/>
    </row>
    <row r="10" spans="1:24" ht="15">
      <c r="A10" s="6"/>
      <c r="B10" s="194"/>
      <c r="C10" s="207" t="s">
        <v>86</v>
      </c>
      <c r="D10" s="179">
        <f>R13</f>
        <v>42822</v>
      </c>
      <c r="E10" s="180"/>
      <c r="F10" s="10"/>
      <c r="G10" s="156"/>
      <c r="H10" s="157"/>
      <c r="I10" s="158"/>
      <c r="U10" s="60"/>
      <c r="X10" s="61"/>
    </row>
    <row r="11" spans="1:24" ht="15">
      <c r="A11" s="6"/>
      <c r="B11" s="194"/>
      <c r="C11" s="208"/>
      <c r="D11" s="181"/>
      <c r="E11" s="182"/>
      <c r="F11" s="10"/>
      <c r="G11" s="159"/>
      <c r="H11" s="160"/>
      <c r="I11" s="161"/>
      <c r="U11" s="60"/>
      <c r="X11" s="61"/>
    </row>
    <row r="12" spans="1:24" ht="42.75">
      <c r="A12" s="6"/>
      <c r="B12" s="194"/>
      <c r="C12" s="11" t="s">
        <v>5</v>
      </c>
      <c r="D12" s="50" t="s">
        <v>6</v>
      </c>
      <c r="E12" s="51" t="s">
        <v>7</v>
      </c>
      <c r="F12" s="12"/>
      <c r="G12" s="142" t="s">
        <v>8</v>
      </c>
      <c r="H12" s="143" t="s">
        <v>9</v>
      </c>
      <c r="I12" s="144" t="s">
        <v>10</v>
      </c>
      <c r="L12" s="64" t="s">
        <v>8</v>
      </c>
      <c r="M12" s="64" t="s">
        <v>9</v>
      </c>
      <c r="N12" s="64" t="s">
        <v>10</v>
      </c>
      <c r="O12" s="64"/>
      <c r="P12" s="64"/>
      <c r="Q12" s="138"/>
      <c r="R12" s="65" t="s">
        <v>11</v>
      </c>
      <c r="S12" s="65" t="s">
        <v>2</v>
      </c>
      <c r="U12" s="60"/>
      <c r="X12" s="61"/>
    </row>
    <row r="13" spans="1:24" ht="15.75">
      <c r="A13" s="6"/>
      <c r="B13" s="194"/>
      <c r="C13" s="13" t="s">
        <v>12</v>
      </c>
      <c r="D13" s="17"/>
      <c r="E13" s="18"/>
      <c r="F13" s="14"/>
      <c r="G13" s="15">
        <f>L13</f>
        <v>0</v>
      </c>
      <c r="H13" s="16">
        <f>M13</f>
        <v>0</v>
      </c>
      <c r="I13" s="41">
        <f>S15</f>
        <v>0</v>
      </c>
      <c r="L13" s="61">
        <f>DATEDIF($D13,$E13,"Y")</f>
        <v>0</v>
      </c>
      <c r="M13" s="61">
        <f>DATEDIF($D13,$E13,"Ym")</f>
        <v>0</v>
      </c>
      <c r="N13" s="61">
        <f>DATEDIF($D13,$E13,"md")</f>
        <v>0</v>
      </c>
      <c r="O13" s="61"/>
      <c r="P13" s="61"/>
      <c r="R13" s="66">
        <f ca="1">TODAY()</f>
        <v>42822</v>
      </c>
      <c r="S13" s="67" t="str">
        <f>DATEDIF($D6,R13,"Y")&amp;" anos"</f>
        <v>117 anos</v>
      </c>
      <c r="T13" s="56"/>
      <c r="U13" s="60"/>
      <c r="X13" s="61"/>
    </row>
    <row r="14" spans="1:24" ht="15.75">
      <c r="A14" s="6"/>
      <c r="B14" s="194"/>
      <c r="C14" s="13" t="s">
        <v>13</v>
      </c>
      <c r="D14" s="17"/>
      <c r="E14" s="18"/>
      <c r="F14" s="14"/>
      <c r="G14" s="19">
        <f aca="true" t="shared" si="0" ref="G14:H39">L14</f>
        <v>0</v>
      </c>
      <c r="H14" s="20">
        <f>M14</f>
        <v>0</v>
      </c>
      <c r="I14" s="42">
        <f aca="true" t="shared" si="1" ref="I14:I39">S16</f>
        <v>0</v>
      </c>
      <c r="L14" s="61">
        <f>DATEDIF($D14,$E14,"Y")</f>
        <v>0</v>
      </c>
      <c r="M14" s="61">
        <f>DATEDIF($D14,$E14,"Ym")</f>
        <v>0</v>
      </c>
      <c r="N14" s="61">
        <f>DATEDIF($D14,$E14,"md")</f>
        <v>0</v>
      </c>
      <c r="O14" s="61"/>
      <c r="P14" s="61"/>
      <c r="R14" s="56" t="s">
        <v>40</v>
      </c>
      <c r="S14" s="55" t="s">
        <v>41</v>
      </c>
      <c r="U14" s="60"/>
      <c r="X14" s="61"/>
    </row>
    <row r="15" spans="1:24" ht="15.75">
      <c r="A15" s="6"/>
      <c r="B15" s="194"/>
      <c r="C15" s="13" t="s">
        <v>14</v>
      </c>
      <c r="D15" s="17"/>
      <c r="E15" s="18"/>
      <c r="F15" s="14"/>
      <c r="G15" s="19">
        <f t="shared" si="0"/>
        <v>0</v>
      </c>
      <c r="H15" s="20">
        <f t="shared" si="0"/>
        <v>0</v>
      </c>
      <c r="I15" s="42">
        <f t="shared" si="1"/>
        <v>0</v>
      </c>
      <c r="L15" s="61">
        <f aca="true" t="shared" si="2" ref="L15:L39">DATEDIF($D15,$E15,"Y")</f>
        <v>0</v>
      </c>
      <c r="M15" s="61">
        <f aca="true" t="shared" si="3" ref="M15:M39">DATEDIF($D15,$E15,"Ym")</f>
        <v>0</v>
      </c>
      <c r="N15" s="61">
        <f>DATEDIF($D15,$E15,"md")</f>
        <v>0</v>
      </c>
      <c r="O15" s="61"/>
      <c r="P15" s="61"/>
      <c r="R15" s="68">
        <f>IF($N13=0,0,IF($N13&gt;=1,1,0))</f>
        <v>0</v>
      </c>
      <c r="S15" s="69">
        <f aca="true" t="shared" si="4" ref="S15:S38">N13+R15</f>
        <v>0</v>
      </c>
      <c r="U15" s="60"/>
      <c r="X15" s="61"/>
    </row>
    <row r="16" spans="1:24" ht="15.75">
      <c r="A16" s="6"/>
      <c r="B16" s="194"/>
      <c r="C16" s="13" t="s">
        <v>15</v>
      </c>
      <c r="D16" s="17"/>
      <c r="E16" s="18"/>
      <c r="F16" s="14"/>
      <c r="G16" s="19">
        <f t="shared" si="0"/>
        <v>0</v>
      </c>
      <c r="H16" s="20">
        <f t="shared" si="0"/>
        <v>0</v>
      </c>
      <c r="I16" s="42">
        <f t="shared" si="1"/>
        <v>0</v>
      </c>
      <c r="L16" s="61">
        <f t="shared" si="2"/>
        <v>0</v>
      </c>
      <c r="M16" s="61">
        <f t="shared" si="3"/>
        <v>0</v>
      </c>
      <c r="N16" s="61">
        <f aca="true" t="shared" si="5" ref="N16:N39">DATEDIF($D16,$E16,"md")</f>
        <v>0</v>
      </c>
      <c r="O16" s="61"/>
      <c r="P16" s="61"/>
      <c r="R16" s="70">
        <f aca="true" t="shared" si="6" ref="R16:R51">IF($N14=0,0,IF($N14&gt;=1,1,0))</f>
        <v>0</v>
      </c>
      <c r="S16" s="71">
        <f t="shared" si="4"/>
        <v>0</v>
      </c>
      <c r="U16" s="60"/>
      <c r="X16" s="61"/>
    </row>
    <row r="17" spans="1:24" ht="15.75">
      <c r="A17" s="6"/>
      <c r="B17" s="194"/>
      <c r="C17" s="13" t="s">
        <v>16</v>
      </c>
      <c r="D17" s="17"/>
      <c r="E17" s="18"/>
      <c r="F17" s="14"/>
      <c r="G17" s="19">
        <f t="shared" si="0"/>
        <v>0</v>
      </c>
      <c r="H17" s="20">
        <f t="shared" si="0"/>
        <v>0</v>
      </c>
      <c r="I17" s="42">
        <f t="shared" si="1"/>
        <v>0</v>
      </c>
      <c r="L17" s="61">
        <f t="shared" si="2"/>
        <v>0</v>
      </c>
      <c r="M17" s="61">
        <f t="shared" si="3"/>
        <v>0</v>
      </c>
      <c r="N17" s="61">
        <f t="shared" si="5"/>
        <v>0</v>
      </c>
      <c r="O17" s="61"/>
      <c r="P17" s="61"/>
      <c r="R17" s="70">
        <f t="shared" si="6"/>
        <v>0</v>
      </c>
      <c r="S17" s="71">
        <f t="shared" si="4"/>
        <v>0</v>
      </c>
      <c r="U17" s="60"/>
      <c r="X17" s="61"/>
    </row>
    <row r="18" spans="1:24" ht="15.75">
      <c r="A18" s="6"/>
      <c r="B18" s="194"/>
      <c r="C18" s="13" t="s">
        <v>17</v>
      </c>
      <c r="D18" s="17"/>
      <c r="E18" s="18"/>
      <c r="F18" s="14"/>
      <c r="G18" s="19">
        <f t="shared" si="0"/>
        <v>0</v>
      </c>
      <c r="H18" s="20">
        <f t="shared" si="0"/>
        <v>0</v>
      </c>
      <c r="I18" s="42">
        <f t="shared" si="1"/>
        <v>0</v>
      </c>
      <c r="L18" s="61">
        <f t="shared" si="2"/>
        <v>0</v>
      </c>
      <c r="M18" s="61">
        <f t="shared" si="3"/>
        <v>0</v>
      </c>
      <c r="N18" s="61">
        <f t="shared" si="5"/>
        <v>0</v>
      </c>
      <c r="O18" s="61"/>
      <c r="P18" s="61"/>
      <c r="R18" s="70">
        <f t="shared" si="6"/>
        <v>0</v>
      </c>
      <c r="S18" s="71">
        <f t="shared" si="4"/>
        <v>0</v>
      </c>
      <c r="U18" s="60"/>
      <c r="X18" s="61"/>
    </row>
    <row r="19" spans="1:24" ht="15.75">
      <c r="A19" s="6"/>
      <c r="B19" s="194"/>
      <c r="C19" s="13" t="s">
        <v>18</v>
      </c>
      <c r="D19" s="17"/>
      <c r="E19" s="18"/>
      <c r="F19" s="14"/>
      <c r="G19" s="19">
        <f t="shared" si="0"/>
        <v>0</v>
      </c>
      <c r="H19" s="20">
        <f t="shared" si="0"/>
        <v>0</v>
      </c>
      <c r="I19" s="42">
        <f t="shared" si="1"/>
        <v>0</v>
      </c>
      <c r="L19" s="61">
        <f t="shared" si="2"/>
        <v>0</v>
      </c>
      <c r="M19" s="61">
        <f t="shared" si="3"/>
        <v>0</v>
      </c>
      <c r="N19" s="61">
        <f t="shared" si="5"/>
        <v>0</v>
      </c>
      <c r="O19" s="61"/>
      <c r="P19" s="61"/>
      <c r="R19" s="70">
        <f t="shared" si="6"/>
        <v>0</v>
      </c>
      <c r="S19" s="71">
        <f t="shared" si="4"/>
        <v>0</v>
      </c>
      <c r="U19" s="60"/>
      <c r="X19" s="61"/>
    </row>
    <row r="20" spans="1:24" ht="15.75">
      <c r="A20" s="6"/>
      <c r="B20" s="194"/>
      <c r="C20" s="13" t="s">
        <v>19</v>
      </c>
      <c r="D20" s="17"/>
      <c r="E20" s="18"/>
      <c r="F20" s="14"/>
      <c r="G20" s="19">
        <f t="shared" si="0"/>
        <v>0</v>
      </c>
      <c r="H20" s="20">
        <f t="shared" si="0"/>
        <v>0</v>
      </c>
      <c r="I20" s="42">
        <f t="shared" si="1"/>
        <v>0</v>
      </c>
      <c r="L20" s="61">
        <f t="shared" si="2"/>
        <v>0</v>
      </c>
      <c r="M20" s="61">
        <f t="shared" si="3"/>
        <v>0</v>
      </c>
      <c r="N20" s="61">
        <f t="shared" si="5"/>
        <v>0</v>
      </c>
      <c r="O20" s="61"/>
      <c r="P20" s="61"/>
      <c r="R20" s="70">
        <f t="shared" si="6"/>
        <v>0</v>
      </c>
      <c r="S20" s="71">
        <f t="shared" si="4"/>
        <v>0</v>
      </c>
      <c r="U20" s="60"/>
      <c r="X20" s="61"/>
    </row>
    <row r="21" spans="1:24" ht="15.75">
      <c r="A21" s="6"/>
      <c r="B21" s="194"/>
      <c r="C21" s="13" t="s">
        <v>20</v>
      </c>
      <c r="D21" s="17"/>
      <c r="E21" s="18"/>
      <c r="F21" s="14"/>
      <c r="G21" s="19">
        <f t="shared" si="0"/>
        <v>0</v>
      </c>
      <c r="H21" s="20">
        <f t="shared" si="0"/>
        <v>0</v>
      </c>
      <c r="I21" s="42">
        <f t="shared" si="1"/>
        <v>0</v>
      </c>
      <c r="L21" s="61">
        <f t="shared" si="2"/>
        <v>0</v>
      </c>
      <c r="M21" s="61">
        <f t="shared" si="3"/>
        <v>0</v>
      </c>
      <c r="N21" s="61">
        <f t="shared" si="5"/>
        <v>0</v>
      </c>
      <c r="O21" s="61"/>
      <c r="P21" s="61"/>
      <c r="R21" s="70">
        <f t="shared" si="6"/>
        <v>0</v>
      </c>
      <c r="S21" s="71">
        <f t="shared" si="4"/>
        <v>0</v>
      </c>
      <c r="U21" s="60"/>
      <c r="X21" s="61"/>
    </row>
    <row r="22" spans="1:24" ht="15.75">
      <c r="A22" s="6"/>
      <c r="B22" s="194"/>
      <c r="C22" s="13" t="s">
        <v>21</v>
      </c>
      <c r="D22" s="17"/>
      <c r="E22" s="18"/>
      <c r="F22" s="14"/>
      <c r="G22" s="19">
        <f t="shared" si="0"/>
        <v>0</v>
      </c>
      <c r="H22" s="20">
        <f t="shared" si="0"/>
        <v>0</v>
      </c>
      <c r="I22" s="42">
        <f t="shared" si="1"/>
        <v>0</v>
      </c>
      <c r="L22" s="61">
        <f t="shared" si="2"/>
        <v>0</v>
      </c>
      <c r="M22" s="61">
        <f t="shared" si="3"/>
        <v>0</v>
      </c>
      <c r="N22" s="61">
        <f t="shared" si="5"/>
        <v>0</v>
      </c>
      <c r="O22" s="61"/>
      <c r="P22" s="61"/>
      <c r="R22" s="70">
        <f t="shared" si="6"/>
        <v>0</v>
      </c>
      <c r="S22" s="71">
        <f t="shared" si="4"/>
        <v>0</v>
      </c>
      <c r="U22" s="60"/>
      <c r="X22" s="61"/>
    </row>
    <row r="23" spans="1:24" ht="15.75">
      <c r="A23" s="6"/>
      <c r="B23" s="194"/>
      <c r="C23" s="13" t="s">
        <v>22</v>
      </c>
      <c r="D23" s="17"/>
      <c r="E23" s="18"/>
      <c r="F23" s="14"/>
      <c r="G23" s="19">
        <f t="shared" si="0"/>
        <v>0</v>
      </c>
      <c r="H23" s="20">
        <f t="shared" si="0"/>
        <v>0</v>
      </c>
      <c r="I23" s="42">
        <f t="shared" si="1"/>
        <v>0</v>
      </c>
      <c r="L23" s="61">
        <f t="shared" si="2"/>
        <v>0</v>
      </c>
      <c r="M23" s="61">
        <f t="shared" si="3"/>
        <v>0</v>
      </c>
      <c r="N23" s="61">
        <f t="shared" si="5"/>
        <v>0</v>
      </c>
      <c r="O23" s="61"/>
      <c r="P23" s="61"/>
      <c r="R23" s="70">
        <f t="shared" si="6"/>
        <v>0</v>
      </c>
      <c r="S23" s="71">
        <f t="shared" si="4"/>
        <v>0</v>
      </c>
      <c r="U23" s="60"/>
      <c r="X23" s="61"/>
    </row>
    <row r="24" spans="1:24" ht="15.75">
      <c r="A24" s="6"/>
      <c r="B24" s="194"/>
      <c r="C24" s="13" t="s">
        <v>23</v>
      </c>
      <c r="D24" s="17"/>
      <c r="E24" s="18"/>
      <c r="F24" s="14"/>
      <c r="G24" s="19">
        <f t="shared" si="0"/>
        <v>0</v>
      </c>
      <c r="H24" s="20">
        <f t="shared" si="0"/>
        <v>0</v>
      </c>
      <c r="I24" s="42">
        <f t="shared" si="1"/>
        <v>0</v>
      </c>
      <c r="L24" s="61">
        <f t="shared" si="2"/>
        <v>0</v>
      </c>
      <c r="M24" s="61">
        <f t="shared" si="3"/>
        <v>0</v>
      </c>
      <c r="N24" s="61">
        <f t="shared" si="5"/>
        <v>0</v>
      </c>
      <c r="O24" s="61"/>
      <c r="P24" s="61"/>
      <c r="R24" s="70">
        <f t="shared" si="6"/>
        <v>0</v>
      </c>
      <c r="S24" s="71">
        <f t="shared" si="4"/>
        <v>0</v>
      </c>
      <c r="X24" s="72"/>
    </row>
    <row r="25" spans="1:25" ht="15.75">
      <c r="A25" s="6"/>
      <c r="B25" s="194"/>
      <c r="C25" s="13" t="s">
        <v>24</v>
      </c>
      <c r="D25" s="17"/>
      <c r="E25" s="18"/>
      <c r="F25" s="14"/>
      <c r="G25" s="19">
        <f t="shared" si="0"/>
        <v>0</v>
      </c>
      <c r="H25" s="20">
        <f t="shared" si="0"/>
        <v>0</v>
      </c>
      <c r="I25" s="42">
        <f t="shared" si="1"/>
        <v>0</v>
      </c>
      <c r="L25" s="61">
        <f t="shared" si="2"/>
        <v>0</v>
      </c>
      <c r="M25" s="61">
        <f t="shared" si="3"/>
        <v>0</v>
      </c>
      <c r="N25" s="61">
        <f t="shared" si="5"/>
        <v>0</v>
      </c>
      <c r="O25" s="61"/>
      <c r="P25" s="61"/>
      <c r="R25" s="70">
        <f t="shared" si="6"/>
        <v>0</v>
      </c>
      <c r="S25" s="71">
        <f t="shared" si="4"/>
        <v>0</v>
      </c>
      <c r="U25" s="76"/>
      <c r="V25" s="76"/>
      <c r="W25" s="76"/>
      <c r="X25" s="116"/>
      <c r="Y25" s="116"/>
    </row>
    <row r="26" spans="1:25" ht="15.75">
      <c r="A26" s="6"/>
      <c r="B26" s="194"/>
      <c r="C26" s="13" t="s">
        <v>25</v>
      </c>
      <c r="D26" s="17"/>
      <c r="E26" s="18"/>
      <c r="F26" s="14"/>
      <c r="G26" s="19">
        <f t="shared" si="0"/>
        <v>0</v>
      </c>
      <c r="H26" s="20">
        <f t="shared" si="0"/>
        <v>0</v>
      </c>
      <c r="I26" s="42">
        <f t="shared" si="1"/>
        <v>0</v>
      </c>
      <c r="L26" s="61">
        <f t="shared" si="2"/>
        <v>0</v>
      </c>
      <c r="M26" s="61">
        <f t="shared" si="3"/>
        <v>0</v>
      </c>
      <c r="N26" s="61">
        <f t="shared" si="5"/>
        <v>0</v>
      </c>
      <c r="O26" s="61"/>
      <c r="P26" s="61"/>
      <c r="R26" s="70">
        <f t="shared" si="6"/>
        <v>0</v>
      </c>
      <c r="S26" s="71">
        <f t="shared" si="4"/>
        <v>0</v>
      </c>
      <c r="U26" s="76"/>
      <c r="V26" s="76"/>
      <c r="W26" s="76"/>
      <c r="X26" s="116"/>
      <c r="Y26" s="116"/>
    </row>
    <row r="27" spans="1:25" ht="15.75">
      <c r="A27" s="6"/>
      <c r="B27" s="194"/>
      <c r="C27" s="13" t="s">
        <v>26</v>
      </c>
      <c r="D27" s="17"/>
      <c r="E27" s="18"/>
      <c r="F27" s="14"/>
      <c r="G27" s="19">
        <f t="shared" si="0"/>
        <v>0</v>
      </c>
      <c r="H27" s="20">
        <f t="shared" si="0"/>
        <v>0</v>
      </c>
      <c r="I27" s="42">
        <f t="shared" si="1"/>
        <v>0</v>
      </c>
      <c r="L27" s="61">
        <f t="shared" si="2"/>
        <v>0</v>
      </c>
      <c r="M27" s="61">
        <f t="shared" si="3"/>
        <v>0</v>
      </c>
      <c r="N27" s="61">
        <f t="shared" si="5"/>
        <v>0</v>
      </c>
      <c r="O27" s="61"/>
      <c r="P27" s="61"/>
      <c r="R27" s="70">
        <f t="shared" si="6"/>
        <v>0</v>
      </c>
      <c r="S27" s="71">
        <f t="shared" si="4"/>
        <v>0</v>
      </c>
      <c r="U27" s="76"/>
      <c r="V27" s="76"/>
      <c r="W27" s="76"/>
      <c r="X27" s="132"/>
      <c r="Y27" s="116"/>
    </row>
    <row r="28" spans="1:25" ht="15.75">
      <c r="A28" s="6"/>
      <c r="B28" s="194"/>
      <c r="C28" s="13" t="s">
        <v>27</v>
      </c>
      <c r="D28" s="17"/>
      <c r="E28" s="18"/>
      <c r="F28" s="14"/>
      <c r="G28" s="19">
        <f t="shared" si="0"/>
        <v>0</v>
      </c>
      <c r="H28" s="20">
        <f t="shared" si="0"/>
        <v>0</v>
      </c>
      <c r="I28" s="42">
        <f>S30</f>
        <v>0</v>
      </c>
      <c r="L28" s="61">
        <f>DATEDIF($D28,$E28,"Y")</f>
        <v>0</v>
      </c>
      <c r="M28" s="61">
        <f t="shared" si="3"/>
        <v>0</v>
      </c>
      <c r="N28" s="61">
        <f t="shared" si="5"/>
        <v>0</v>
      </c>
      <c r="O28" s="61"/>
      <c r="P28" s="61"/>
      <c r="R28" s="70">
        <f t="shared" si="6"/>
        <v>0</v>
      </c>
      <c r="S28" s="71">
        <f t="shared" si="4"/>
        <v>0</v>
      </c>
      <c r="U28" s="76"/>
      <c r="V28" s="76"/>
      <c r="W28" s="76"/>
      <c r="X28" s="132"/>
      <c r="Y28" s="116"/>
    </row>
    <row r="29" spans="1:25" ht="15.75">
      <c r="A29" s="6"/>
      <c r="B29" s="194"/>
      <c r="C29" s="13" t="s">
        <v>28</v>
      </c>
      <c r="D29" s="17"/>
      <c r="E29" s="18"/>
      <c r="F29" s="14"/>
      <c r="G29" s="19">
        <f t="shared" si="0"/>
        <v>0</v>
      </c>
      <c r="H29" s="20">
        <f t="shared" si="0"/>
        <v>0</v>
      </c>
      <c r="I29" s="42">
        <f>S31</f>
        <v>0</v>
      </c>
      <c r="L29" s="61">
        <f t="shared" si="2"/>
        <v>0</v>
      </c>
      <c r="M29" s="61">
        <f t="shared" si="3"/>
        <v>0</v>
      </c>
      <c r="N29" s="61">
        <f t="shared" si="5"/>
        <v>0</v>
      </c>
      <c r="O29" s="61"/>
      <c r="P29" s="61"/>
      <c r="R29" s="70">
        <f t="shared" si="6"/>
        <v>0</v>
      </c>
      <c r="S29" s="71">
        <f t="shared" si="4"/>
        <v>0</v>
      </c>
      <c r="U29" s="76"/>
      <c r="V29" s="76"/>
      <c r="W29" s="76"/>
      <c r="X29" s="132"/>
      <c r="Y29" s="116"/>
    </row>
    <row r="30" spans="1:25" ht="15.75">
      <c r="A30" s="6"/>
      <c r="B30" s="194"/>
      <c r="C30" s="13" t="s">
        <v>29</v>
      </c>
      <c r="D30" s="17"/>
      <c r="E30" s="18"/>
      <c r="F30" s="14"/>
      <c r="G30" s="19">
        <f t="shared" si="0"/>
        <v>0</v>
      </c>
      <c r="H30" s="20">
        <f t="shared" si="0"/>
        <v>0</v>
      </c>
      <c r="I30" s="42">
        <f>S39</f>
        <v>0</v>
      </c>
      <c r="L30" s="61">
        <f t="shared" si="2"/>
        <v>0</v>
      </c>
      <c r="M30" s="61">
        <f t="shared" si="3"/>
        <v>0</v>
      </c>
      <c r="N30" s="61">
        <f t="shared" si="5"/>
        <v>0</v>
      </c>
      <c r="O30" s="61"/>
      <c r="P30" s="61"/>
      <c r="R30" s="70">
        <f>IF($N28=0,0,IF($N28&gt;=1,1,0))</f>
        <v>0</v>
      </c>
      <c r="S30" s="71">
        <f t="shared" si="4"/>
        <v>0</v>
      </c>
      <c r="U30" s="76"/>
      <c r="V30" s="76"/>
      <c r="W30" s="76"/>
      <c r="X30" s="132"/>
      <c r="Y30" s="116"/>
    </row>
    <row r="31" spans="1:25" ht="15.75">
      <c r="A31" s="6"/>
      <c r="B31" s="194"/>
      <c r="C31" s="13" t="s">
        <v>30</v>
      </c>
      <c r="D31" s="17"/>
      <c r="E31" s="18"/>
      <c r="F31" s="14"/>
      <c r="G31" s="19">
        <f t="shared" si="0"/>
        <v>0</v>
      </c>
      <c r="H31" s="20">
        <f t="shared" si="0"/>
        <v>0</v>
      </c>
      <c r="I31" s="42">
        <f>S40</f>
        <v>0</v>
      </c>
      <c r="L31" s="61">
        <f t="shared" si="2"/>
        <v>0</v>
      </c>
      <c r="M31" s="61">
        <f t="shared" si="3"/>
        <v>0</v>
      </c>
      <c r="N31" s="61">
        <f t="shared" si="5"/>
        <v>0</v>
      </c>
      <c r="O31" s="61"/>
      <c r="P31" s="61"/>
      <c r="R31" s="70">
        <f>IF($N29=0,0,IF($N29&gt;=1,1,0))</f>
        <v>0</v>
      </c>
      <c r="S31" s="71">
        <f t="shared" si="4"/>
        <v>0</v>
      </c>
      <c r="U31" s="76"/>
      <c r="V31" s="76"/>
      <c r="W31" s="76"/>
      <c r="X31" s="132"/>
      <c r="Y31" s="116"/>
    </row>
    <row r="32" spans="1:25" ht="15.75">
      <c r="A32" s="6"/>
      <c r="B32" s="194"/>
      <c r="C32" s="13" t="s">
        <v>31</v>
      </c>
      <c r="D32" s="17"/>
      <c r="E32" s="18"/>
      <c r="F32" s="14"/>
      <c r="G32" s="19">
        <f t="shared" si="0"/>
        <v>0</v>
      </c>
      <c r="H32" s="20">
        <f t="shared" si="0"/>
        <v>0</v>
      </c>
      <c r="I32" s="42">
        <f aca="true" t="shared" si="7" ref="I32:I38">S41</f>
        <v>0</v>
      </c>
      <c r="L32" s="61">
        <f t="shared" si="2"/>
        <v>0</v>
      </c>
      <c r="M32" s="61">
        <f t="shared" si="3"/>
        <v>0</v>
      </c>
      <c r="N32" s="61">
        <f t="shared" si="5"/>
        <v>0</v>
      </c>
      <c r="O32" s="61"/>
      <c r="P32" s="61"/>
      <c r="R32" s="70">
        <f aca="true" t="shared" si="8" ref="R32:R38">IF($N30=0,0,IF($N30&gt;=1,1,0))</f>
        <v>0</v>
      </c>
      <c r="S32" s="71">
        <f t="shared" si="4"/>
        <v>0</v>
      </c>
      <c r="U32" s="76"/>
      <c r="V32" s="76"/>
      <c r="W32" s="76"/>
      <c r="X32" s="132"/>
      <c r="Y32" s="116"/>
    </row>
    <row r="33" spans="1:25" ht="15.75">
      <c r="A33" s="6"/>
      <c r="B33" s="194"/>
      <c r="C33" s="13" t="s">
        <v>75</v>
      </c>
      <c r="D33" s="17"/>
      <c r="E33" s="18"/>
      <c r="F33" s="14"/>
      <c r="G33" s="19">
        <f t="shared" si="0"/>
        <v>0</v>
      </c>
      <c r="H33" s="20">
        <f t="shared" si="0"/>
        <v>0</v>
      </c>
      <c r="I33" s="42">
        <f t="shared" si="7"/>
        <v>0</v>
      </c>
      <c r="L33" s="61">
        <f t="shared" si="2"/>
        <v>0</v>
      </c>
      <c r="M33" s="61">
        <f t="shared" si="3"/>
        <v>0</v>
      </c>
      <c r="N33" s="61">
        <f t="shared" si="5"/>
        <v>0</v>
      </c>
      <c r="O33" s="61"/>
      <c r="P33" s="61"/>
      <c r="R33" s="70">
        <f t="shared" si="8"/>
        <v>0</v>
      </c>
      <c r="S33" s="71">
        <f t="shared" si="4"/>
        <v>0</v>
      </c>
      <c r="U33" s="76"/>
      <c r="V33" s="76"/>
      <c r="W33" s="76"/>
      <c r="X33" s="132"/>
      <c r="Y33" s="116"/>
    </row>
    <row r="34" spans="1:25" ht="15.75">
      <c r="A34" s="6"/>
      <c r="B34" s="194"/>
      <c r="C34" s="13" t="s">
        <v>76</v>
      </c>
      <c r="D34" s="17"/>
      <c r="E34" s="18"/>
      <c r="F34" s="14"/>
      <c r="G34" s="19">
        <f t="shared" si="0"/>
        <v>0</v>
      </c>
      <c r="H34" s="20">
        <f t="shared" si="0"/>
        <v>0</v>
      </c>
      <c r="I34" s="42">
        <f t="shared" si="7"/>
        <v>0</v>
      </c>
      <c r="L34" s="61">
        <f t="shared" si="2"/>
        <v>0</v>
      </c>
      <c r="M34" s="61">
        <f t="shared" si="3"/>
        <v>0</v>
      </c>
      <c r="N34" s="61">
        <f t="shared" si="5"/>
        <v>0</v>
      </c>
      <c r="O34" s="61"/>
      <c r="P34" s="61"/>
      <c r="R34" s="70">
        <f t="shared" si="8"/>
        <v>0</v>
      </c>
      <c r="S34" s="71">
        <f t="shared" si="4"/>
        <v>0</v>
      </c>
      <c r="U34" s="76"/>
      <c r="V34" s="76"/>
      <c r="W34" s="76"/>
      <c r="X34" s="132"/>
      <c r="Y34" s="116"/>
    </row>
    <row r="35" spans="1:25" ht="15.75">
      <c r="A35" s="6"/>
      <c r="B35" s="194"/>
      <c r="C35" s="13" t="s">
        <v>77</v>
      </c>
      <c r="D35" s="17"/>
      <c r="E35" s="18"/>
      <c r="F35" s="14"/>
      <c r="G35" s="19">
        <f t="shared" si="0"/>
        <v>0</v>
      </c>
      <c r="H35" s="20">
        <f t="shared" si="0"/>
        <v>0</v>
      </c>
      <c r="I35" s="42">
        <f t="shared" si="7"/>
        <v>0</v>
      </c>
      <c r="L35" s="61">
        <f t="shared" si="2"/>
        <v>0</v>
      </c>
      <c r="M35" s="61">
        <f t="shared" si="3"/>
        <v>0</v>
      </c>
      <c r="N35" s="61">
        <f t="shared" si="5"/>
        <v>0</v>
      </c>
      <c r="O35" s="61"/>
      <c r="P35" s="61"/>
      <c r="R35" s="70">
        <f t="shared" si="8"/>
        <v>0</v>
      </c>
      <c r="S35" s="71">
        <f t="shared" si="4"/>
        <v>0</v>
      </c>
      <c r="U35" s="76"/>
      <c r="V35" s="76"/>
      <c r="W35" s="76"/>
      <c r="X35" s="132"/>
      <c r="Y35" s="116"/>
    </row>
    <row r="36" spans="1:25" ht="15.75">
      <c r="A36" s="6"/>
      <c r="B36" s="194"/>
      <c r="C36" s="13" t="s">
        <v>78</v>
      </c>
      <c r="D36" s="17"/>
      <c r="E36" s="18"/>
      <c r="F36" s="14"/>
      <c r="G36" s="19">
        <f t="shared" si="0"/>
        <v>0</v>
      </c>
      <c r="H36" s="20">
        <f t="shared" si="0"/>
        <v>0</v>
      </c>
      <c r="I36" s="42">
        <f t="shared" si="7"/>
        <v>0</v>
      </c>
      <c r="L36" s="61">
        <f t="shared" si="2"/>
        <v>0</v>
      </c>
      <c r="M36" s="61">
        <f t="shared" si="3"/>
        <v>0</v>
      </c>
      <c r="N36" s="61">
        <f t="shared" si="5"/>
        <v>0</v>
      </c>
      <c r="O36" s="61"/>
      <c r="P36" s="61"/>
      <c r="R36" s="70">
        <f t="shared" si="8"/>
        <v>0</v>
      </c>
      <c r="S36" s="71">
        <f t="shared" si="4"/>
        <v>0</v>
      </c>
      <c r="U36" s="76"/>
      <c r="V36" s="76"/>
      <c r="W36" s="76"/>
      <c r="X36" s="132"/>
      <c r="Y36" s="116"/>
    </row>
    <row r="37" spans="1:25" ht="15.75">
      <c r="A37" s="6"/>
      <c r="B37" s="194"/>
      <c r="C37" s="13" t="s">
        <v>79</v>
      </c>
      <c r="D37" s="17"/>
      <c r="E37" s="18"/>
      <c r="F37" s="14"/>
      <c r="G37" s="19">
        <f t="shared" si="0"/>
        <v>0</v>
      </c>
      <c r="H37" s="20">
        <f t="shared" si="0"/>
        <v>0</v>
      </c>
      <c r="I37" s="42">
        <f t="shared" si="7"/>
        <v>0</v>
      </c>
      <c r="L37" s="61">
        <f t="shared" si="2"/>
        <v>0</v>
      </c>
      <c r="M37" s="61">
        <f t="shared" si="3"/>
        <v>0</v>
      </c>
      <c r="N37" s="61">
        <f t="shared" si="5"/>
        <v>0</v>
      </c>
      <c r="O37" s="61"/>
      <c r="P37" s="61"/>
      <c r="R37" s="70">
        <f t="shared" si="8"/>
        <v>0</v>
      </c>
      <c r="S37" s="71">
        <f t="shared" si="4"/>
        <v>0</v>
      </c>
      <c r="U37" s="76"/>
      <c r="V37" s="76"/>
      <c r="W37" s="76"/>
      <c r="X37" s="132"/>
      <c r="Y37" s="116"/>
    </row>
    <row r="38" spans="1:25" ht="15.75">
      <c r="A38" s="6"/>
      <c r="B38" s="194"/>
      <c r="C38" s="13" t="s">
        <v>80</v>
      </c>
      <c r="D38" s="17"/>
      <c r="E38" s="18"/>
      <c r="F38" s="14"/>
      <c r="G38" s="19">
        <f t="shared" si="0"/>
        <v>0</v>
      </c>
      <c r="H38" s="20">
        <f t="shared" si="0"/>
        <v>0</v>
      </c>
      <c r="I38" s="42">
        <f t="shared" si="7"/>
        <v>0</v>
      </c>
      <c r="L38" s="61">
        <f t="shared" si="2"/>
        <v>0</v>
      </c>
      <c r="M38" s="61">
        <f t="shared" si="3"/>
        <v>0</v>
      </c>
      <c r="N38" s="61">
        <f t="shared" si="5"/>
        <v>0</v>
      </c>
      <c r="O38" s="61"/>
      <c r="P38" s="61"/>
      <c r="R38" s="70">
        <f t="shared" si="8"/>
        <v>0</v>
      </c>
      <c r="S38" s="71">
        <f t="shared" si="4"/>
        <v>0</v>
      </c>
      <c r="U38" s="76"/>
      <c r="V38" s="76"/>
      <c r="W38" s="76"/>
      <c r="X38" s="132"/>
      <c r="Y38" s="116"/>
    </row>
    <row r="39" spans="1:25" ht="15.75">
      <c r="A39" s="6"/>
      <c r="B39" s="194"/>
      <c r="C39" s="13" t="s">
        <v>81</v>
      </c>
      <c r="D39" s="17"/>
      <c r="E39" s="18"/>
      <c r="F39" s="14"/>
      <c r="G39" s="19">
        <f t="shared" si="0"/>
        <v>0</v>
      </c>
      <c r="H39" s="20">
        <f t="shared" si="0"/>
        <v>0</v>
      </c>
      <c r="I39" s="43">
        <f t="shared" si="1"/>
        <v>0</v>
      </c>
      <c r="L39" s="61">
        <f t="shared" si="2"/>
        <v>0</v>
      </c>
      <c r="M39" s="61">
        <f t="shared" si="3"/>
        <v>0</v>
      </c>
      <c r="N39" s="61">
        <f t="shared" si="5"/>
        <v>0</v>
      </c>
      <c r="O39" s="61"/>
      <c r="P39" s="61"/>
      <c r="R39" s="70">
        <f>IF($N30=0,0,IF($N30&gt;=1,1,0))</f>
        <v>0</v>
      </c>
      <c r="S39" s="71">
        <f>N30+R39</f>
        <v>0</v>
      </c>
      <c r="U39" s="76"/>
      <c r="V39" s="76"/>
      <c r="W39" s="76"/>
      <c r="X39" s="132"/>
      <c r="Y39" s="116"/>
    </row>
    <row r="40" spans="1:25" ht="15.75">
      <c r="A40" s="6"/>
      <c r="B40" s="194"/>
      <c r="C40" s="191" t="s">
        <v>32</v>
      </c>
      <c r="D40" s="192"/>
      <c r="E40" s="193"/>
      <c r="F40" s="21"/>
      <c r="G40" s="22">
        <f>L52</f>
        <v>0</v>
      </c>
      <c r="H40" s="23">
        <f>M52</f>
        <v>0</v>
      </c>
      <c r="I40" s="145">
        <f>N52</f>
        <v>0</v>
      </c>
      <c r="L40" s="61"/>
      <c r="M40" s="61"/>
      <c r="N40" s="61"/>
      <c r="O40" s="61"/>
      <c r="P40" s="61"/>
      <c r="R40" s="70">
        <f>IF($N31=0,0,IF($N31&gt;=1,1,0))</f>
        <v>0</v>
      </c>
      <c r="S40" s="71">
        <f>N31+R40</f>
        <v>0</v>
      </c>
      <c r="U40" s="76"/>
      <c r="V40" s="76"/>
      <c r="W40" s="76"/>
      <c r="X40" s="132"/>
      <c r="Y40" s="116"/>
    </row>
    <row r="41" spans="1:26" ht="15">
      <c r="A41" s="6"/>
      <c r="B41" s="194"/>
      <c r="C41" s="38" t="str">
        <f>L68</f>
        <v> </v>
      </c>
      <c r="D41" s="47">
        <f>K68</f>
      </c>
      <c r="E41" s="49" t="s">
        <v>50</v>
      </c>
      <c r="F41" s="14"/>
      <c r="G41" s="162" t="s">
        <v>74</v>
      </c>
      <c r="H41" s="163"/>
      <c r="I41" s="164"/>
      <c r="L41" s="61"/>
      <c r="M41" s="61"/>
      <c r="N41" s="61"/>
      <c r="O41" s="61"/>
      <c r="P41" s="61"/>
      <c r="R41" s="70">
        <f t="shared" si="6"/>
        <v>0</v>
      </c>
      <c r="S41" s="71">
        <f aca="true" t="shared" si="9" ref="S41:S51">N39+R41</f>
        <v>0</v>
      </c>
      <c r="U41" s="76"/>
      <c r="V41" s="76"/>
      <c r="W41" s="76"/>
      <c r="X41" s="132"/>
      <c r="Y41" s="76"/>
      <c r="Z41" s="55"/>
    </row>
    <row r="42" spans="1:26" ht="15.75">
      <c r="A42" s="6"/>
      <c r="B42" s="194"/>
      <c r="C42" s="209" t="s">
        <v>51</v>
      </c>
      <c r="D42" s="210"/>
      <c r="E42" s="34" t="str">
        <f>$L$54</f>
        <v>0anos.</v>
      </c>
      <c r="F42" s="14"/>
      <c r="G42" s="165"/>
      <c r="H42" s="166"/>
      <c r="I42" s="167"/>
      <c r="L42" s="61"/>
      <c r="M42" s="61"/>
      <c r="N42" s="61"/>
      <c r="O42" s="61"/>
      <c r="P42" s="61"/>
      <c r="R42" s="70">
        <f t="shared" si="6"/>
        <v>0</v>
      </c>
      <c r="S42" s="71">
        <f t="shared" si="9"/>
        <v>0</v>
      </c>
      <c r="U42" s="76"/>
      <c r="V42" s="76"/>
      <c r="W42" s="76"/>
      <c r="X42" s="132"/>
      <c r="Y42" s="76"/>
      <c r="Z42" s="55"/>
    </row>
    <row r="43" spans="1:26" ht="15.75">
      <c r="A43" s="6"/>
      <c r="B43" s="194"/>
      <c r="C43" s="34" t="str">
        <f>$M$54</f>
        <v>0mês(es).</v>
      </c>
      <c r="D43" s="34" t="str">
        <f>$N$54</f>
        <v>0dia(s).</v>
      </c>
      <c r="E43" s="146"/>
      <c r="F43" s="14"/>
      <c r="G43" s="168"/>
      <c r="H43" s="169"/>
      <c r="I43" s="170"/>
      <c r="L43" s="61"/>
      <c r="M43" s="61"/>
      <c r="N43" s="61"/>
      <c r="O43" s="61"/>
      <c r="P43" s="61"/>
      <c r="R43" s="70">
        <f t="shared" si="6"/>
        <v>0</v>
      </c>
      <c r="S43" s="71">
        <f t="shared" si="9"/>
        <v>0</v>
      </c>
      <c r="U43" s="76"/>
      <c r="V43" s="76"/>
      <c r="W43" s="76"/>
      <c r="X43" s="132"/>
      <c r="Y43" s="76"/>
      <c r="Z43" s="55"/>
    </row>
    <row r="44" spans="1:26" ht="21" customHeight="1">
      <c r="A44" s="6"/>
      <c r="B44" s="194"/>
      <c r="C44" s="204" t="s">
        <v>82</v>
      </c>
      <c r="D44" s="205"/>
      <c r="E44" s="205"/>
      <c r="F44" s="205"/>
      <c r="G44" s="205"/>
      <c r="H44" s="205"/>
      <c r="I44" s="206"/>
      <c r="L44" s="61"/>
      <c r="M44" s="61"/>
      <c r="N44" s="61"/>
      <c r="O44" s="61"/>
      <c r="P44" s="61"/>
      <c r="R44" s="70">
        <f t="shared" si="6"/>
        <v>0</v>
      </c>
      <c r="S44" s="71">
        <f t="shared" si="9"/>
        <v>0</v>
      </c>
      <c r="U44" s="76"/>
      <c r="V44" s="76"/>
      <c r="W44" s="76"/>
      <c r="X44" s="132"/>
      <c r="Y44" s="76"/>
      <c r="Z44" s="55"/>
    </row>
    <row r="45" spans="1:26" ht="15">
      <c r="A45" s="6"/>
      <c r="B45" s="194"/>
      <c r="C45" s="36"/>
      <c r="D45" s="37"/>
      <c r="E45" s="37"/>
      <c r="F45" s="37"/>
      <c r="G45" s="37"/>
      <c r="H45" s="37"/>
      <c r="I45" s="37"/>
      <c r="L45" s="61"/>
      <c r="M45" s="61"/>
      <c r="N45" s="61"/>
      <c r="O45" s="61"/>
      <c r="P45" s="61"/>
      <c r="R45" s="70">
        <f t="shared" si="6"/>
        <v>0</v>
      </c>
      <c r="S45" s="71">
        <f t="shared" si="9"/>
        <v>0</v>
      </c>
      <c r="U45" s="76"/>
      <c r="V45" s="76"/>
      <c r="W45" s="76"/>
      <c r="X45" s="132"/>
      <c r="Y45" s="76"/>
      <c r="Z45" s="55"/>
    </row>
    <row r="46" spans="1:26" ht="15.75" customHeight="1">
      <c r="A46" s="6"/>
      <c r="B46" s="194"/>
      <c r="C46" s="24"/>
      <c r="D46" s="24"/>
      <c r="E46" s="24"/>
      <c r="F46" s="24"/>
      <c r="G46" s="24"/>
      <c r="H46" s="24"/>
      <c r="I46" s="24"/>
      <c r="L46" s="61"/>
      <c r="M46" s="61"/>
      <c r="N46" s="61"/>
      <c r="O46" s="61"/>
      <c r="P46" s="61"/>
      <c r="R46" s="70">
        <f t="shared" si="6"/>
        <v>0</v>
      </c>
      <c r="S46" s="71">
        <f t="shared" si="9"/>
        <v>0</v>
      </c>
      <c r="U46" s="76"/>
      <c r="V46" s="76"/>
      <c r="W46" s="76"/>
      <c r="X46" s="132"/>
      <c r="Y46" s="76"/>
      <c r="Z46" s="55"/>
    </row>
    <row r="47" spans="1:26" ht="21.75" customHeight="1">
      <c r="A47" s="6"/>
      <c r="B47" s="194"/>
      <c r="G47" s="48"/>
      <c r="L47" s="61"/>
      <c r="M47" s="61"/>
      <c r="N47" s="61"/>
      <c r="O47" s="61"/>
      <c r="P47" s="61"/>
      <c r="R47" s="70">
        <f t="shared" si="6"/>
        <v>0</v>
      </c>
      <c r="S47" s="71">
        <f t="shared" si="9"/>
        <v>0</v>
      </c>
      <c r="U47" s="76"/>
      <c r="V47" s="76"/>
      <c r="W47" s="76"/>
      <c r="X47" s="132"/>
      <c r="Y47" s="76"/>
      <c r="Z47" s="55"/>
    </row>
    <row r="48" spans="1:26" ht="25.5" customHeight="1">
      <c r="A48" s="6"/>
      <c r="B48" s="194"/>
      <c r="L48" s="61"/>
      <c r="M48" s="61"/>
      <c r="N48" s="61"/>
      <c r="O48" s="61"/>
      <c r="P48" s="61"/>
      <c r="R48" s="70">
        <f t="shared" si="6"/>
        <v>0</v>
      </c>
      <c r="S48" s="71">
        <f t="shared" si="9"/>
        <v>0</v>
      </c>
      <c r="U48" s="76"/>
      <c r="V48" s="76"/>
      <c r="W48" s="76"/>
      <c r="X48" s="132"/>
      <c r="Y48" s="76"/>
      <c r="Z48" s="55"/>
    </row>
    <row r="49" spans="1:26" ht="26.25" customHeight="1">
      <c r="A49" s="6"/>
      <c r="B49" s="194"/>
      <c r="L49" s="61"/>
      <c r="M49" s="61"/>
      <c r="N49" s="61"/>
      <c r="O49" s="61"/>
      <c r="P49" s="61"/>
      <c r="R49" s="70">
        <f t="shared" si="6"/>
        <v>0</v>
      </c>
      <c r="S49" s="71">
        <f t="shared" si="9"/>
        <v>0</v>
      </c>
      <c r="U49" s="76"/>
      <c r="V49" s="76"/>
      <c r="W49" s="76"/>
      <c r="X49" s="132"/>
      <c r="Y49" s="76"/>
      <c r="Z49" s="55"/>
    </row>
    <row r="50" spans="1:26" ht="15">
      <c r="A50" s="6"/>
      <c r="B50" s="194"/>
      <c r="L50" s="77">
        <f>SUM($L8:$L49)</f>
        <v>0</v>
      </c>
      <c r="M50" s="78">
        <f>SUM($M8:$M49)</f>
        <v>0</v>
      </c>
      <c r="N50" s="79">
        <f>SUM($N8:$N49)</f>
        <v>0</v>
      </c>
      <c r="O50" s="132"/>
      <c r="P50" s="132"/>
      <c r="R50" s="70">
        <f t="shared" si="6"/>
        <v>0</v>
      </c>
      <c r="S50" s="71">
        <f t="shared" si="9"/>
        <v>0</v>
      </c>
      <c r="T50" s="76"/>
      <c r="U50" s="76"/>
      <c r="V50" s="76"/>
      <c r="W50" s="76"/>
      <c r="X50" s="116"/>
      <c r="Y50" s="76"/>
      <c r="Z50" s="55"/>
    </row>
    <row r="51" spans="1:26" ht="15">
      <c r="A51" s="6"/>
      <c r="B51" s="6"/>
      <c r="C51" s="1"/>
      <c r="D51" s="1"/>
      <c r="E51" s="1"/>
      <c r="G51" s="1"/>
      <c r="H51" s="1"/>
      <c r="I51" s="1"/>
      <c r="L51" s="80">
        <f>SUM(L50*12*30)</f>
        <v>0</v>
      </c>
      <c r="M51" s="81">
        <f>SUM(M50*30)</f>
        <v>0</v>
      </c>
      <c r="N51" s="81">
        <f>SUM(N50)</f>
        <v>0</v>
      </c>
      <c r="O51" s="81"/>
      <c r="P51" s="81"/>
      <c r="Q51" s="82">
        <f>SUM(L51+M51+S52)</f>
        <v>0</v>
      </c>
      <c r="R51" s="83">
        <f t="shared" si="6"/>
        <v>0</v>
      </c>
      <c r="S51" s="84">
        <f t="shared" si="9"/>
        <v>0</v>
      </c>
      <c r="U51" s="76"/>
      <c r="V51" s="76"/>
      <c r="W51" s="76"/>
      <c r="X51" s="116"/>
      <c r="Y51" s="76"/>
      <c r="Z51" s="55"/>
    </row>
    <row r="52" spans="3:26" ht="15">
      <c r="C52" s="1"/>
      <c r="D52" s="1"/>
      <c r="E52" s="1"/>
      <c r="G52" s="1"/>
      <c r="H52" s="1"/>
      <c r="I52" s="1"/>
      <c r="L52" s="61">
        <f>INT(Q51/360)</f>
        <v>0</v>
      </c>
      <c r="M52" s="61">
        <f>INT((Q51-L52*360)/30)</f>
        <v>0</v>
      </c>
      <c r="N52" s="61">
        <f>Q51-(L52*360+M52*30)</f>
        <v>0</v>
      </c>
      <c r="O52" s="61"/>
      <c r="P52" s="61"/>
      <c r="R52" s="87">
        <f>SUM(R15:R51)</f>
        <v>0</v>
      </c>
      <c r="S52" s="88">
        <f>SUM(S15:S51)</f>
        <v>0</v>
      </c>
      <c r="U52" s="76"/>
      <c r="V52" s="76"/>
      <c r="W52" s="76"/>
      <c r="X52" s="116"/>
      <c r="Y52" s="76"/>
      <c r="Z52" s="55"/>
    </row>
    <row r="53" spans="3:26" ht="15">
      <c r="C53" s="1"/>
      <c r="D53" s="1"/>
      <c r="E53" s="1"/>
      <c r="G53" s="1"/>
      <c r="H53" s="1"/>
      <c r="I53" s="1"/>
      <c r="L53" s="61"/>
      <c r="M53" s="61">
        <f>IF(M52=0,0,IF(M52&lt;2=1,IF(M52&lt;=12,M52,0)))</f>
        <v>0</v>
      </c>
      <c r="N53" s="61"/>
      <c r="O53" s="61"/>
      <c r="P53" s="61"/>
      <c r="U53" s="76"/>
      <c r="V53" s="76"/>
      <c r="W53" s="76"/>
      <c r="X53" s="116"/>
      <c r="Y53" s="76"/>
      <c r="Z53" s="55"/>
    </row>
    <row r="54" spans="3:26" ht="15">
      <c r="C54" s="1"/>
      <c r="D54" s="1"/>
      <c r="E54" s="1"/>
      <c r="G54" s="1"/>
      <c r="H54" s="1"/>
      <c r="I54" s="1"/>
      <c r="L54" s="61" t="str">
        <f>CONCATENATE(L52,N60)</f>
        <v>0anos.</v>
      </c>
      <c r="M54" s="61" t="str">
        <f>CONCATENATE(M52,N63)</f>
        <v>0mês(es).</v>
      </c>
      <c r="N54" s="61" t="str">
        <f>CONCATENATE(N52,N65)</f>
        <v>0dia(s).</v>
      </c>
      <c r="O54" s="61"/>
      <c r="P54" s="61"/>
      <c r="U54" s="76"/>
      <c r="V54" s="76"/>
      <c r="W54" s="76"/>
      <c r="X54" s="116"/>
      <c r="Y54" s="76"/>
      <c r="Z54" s="55"/>
    </row>
    <row r="55" spans="3:26" ht="15">
      <c r="C55" s="1"/>
      <c r="D55" s="1"/>
      <c r="E55" s="1"/>
      <c r="G55" s="1"/>
      <c r="H55" s="1"/>
      <c r="I55" s="1"/>
      <c r="L55" s="61"/>
      <c r="M55" s="61"/>
      <c r="N55" s="61"/>
      <c r="O55" s="61"/>
      <c r="P55" s="61"/>
      <c r="U55" s="76"/>
      <c r="V55" s="76"/>
      <c r="W55" s="76"/>
      <c r="X55" s="116"/>
      <c r="Y55" s="76"/>
      <c r="Z55" s="55"/>
    </row>
    <row r="56" spans="3:26" ht="15">
      <c r="C56" s="1"/>
      <c r="D56" s="1"/>
      <c r="E56" s="1"/>
      <c r="G56" s="1"/>
      <c r="H56" s="1"/>
      <c r="I56" s="1"/>
      <c r="L56" s="61"/>
      <c r="M56" s="61"/>
      <c r="N56" s="61"/>
      <c r="O56" s="61"/>
      <c r="P56" s="61"/>
      <c r="Q56" s="89">
        <v>35</v>
      </c>
      <c r="R56" s="90"/>
      <c r="T56" s="147"/>
      <c r="U56" s="147"/>
      <c r="V56" s="76"/>
      <c r="W56" s="76"/>
      <c r="X56" s="116"/>
      <c r="Y56" s="76"/>
      <c r="Z56" s="55"/>
    </row>
    <row r="57" spans="3:26" ht="15">
      <c r="C57" s="1"/>
      <c r="D57" s="53"/>
      <c r="E57" s="1"/>
      <c r="G57" s="1"/>
      <c r="H57" s="1"/>
      <c r="I57" s="1"/>
      <c r="L57" s="61"/>
      <c r="M57" s="61"/>
      <c r="N57" s="61"/>
      <c r="O57" s="61"/>
      <c r="P57" s="61"/>
      <c r="Q57" s="93">
        <f>Q51</f>
        <v>0</v>
      </c>
      <c r="R57" s="55"/>
      <c r="T57" s="141"/>
      <c r="U57" s="76"/>
      <c r="V57" s="141"/>
      <c r="W57" s="76"/>
      <c r="X57" s="76"/>
      <c r="Y57" s="76"/>
      <c r="Z57" s="55"/>
    </row>
    <row r="58" spans="3:26" ht="15">
      <c r="C58" s="1"/>
      <c r="D58" s="53"/>
      <c r="E58" s="1"/>
      <c r="G58" s="1"/>
      <c r="H58" s="1"/>
      <c r="I58" s="1"/>
      <c r="L58" s="61"/>
      <c r="M58" s="61"/>
      <c r="N58" s="61"/>
      <c r="O58" s="61"/>
      <c r="P58" s="61"/>
      <c r="Q58" s="95">
        <v>12600</v>
      </c>
      <c r="R58" s="96"/>
      <c r="T58" s="76"/>
      <c r="U58" s="140"/>
      <c r="V58" s="76"/>
      <c r="W58" s="76"/>
      <c r="X58" s="76"/>
      <c r="Y58" s="76"/>
      <c r="Z58" s="55"/>
    </row>
    <row r="59" spans="3:26" ht="15">
      <c r="C59" s="1"/>
      <c r="D59" s="52"/>
      <c r="E59" s="1"/>
      <c r="G59" s="1"/>
      <c r="H59" s="1"/>
      <c r="I59" s="1"/>
      <c r="L59" s="61"/>
      <c r="M59" s="61"/>
      <c r="N59" s="61"/>
      <c r="O59" s="61"/>
      <c r="P59" s="61"/>
      <c r="Q59" s="93">
        <f>Q58-Q57</f>
        <v>12600</v>
      </c>
      <c r="R59" s="55"/>
      <c r="T59" s="148"/>
      <c r="U59" s="76"/>
      <c r="V59" s="76"/>
      <c r="W59" s="76"/>
      <c r="X59" s="76"/>
      <c r="Y59" s="76"/>
      <c r="Z59" s="55"/>
    </row>
    <row r="60" spans="4:26" ht="15">
      <c r="D60" s="52"/>
      <c r="L60" s="61"/>
      <c r="M60" s="61"/>
      <c r="N60" s="80" t="s">
        <v>49</v>
      </c>
      <c r="O60" s="81"/>
      <c r="P60" s="81"/>
      <c r="Q60" s="97">
        <f>TRUNC(Q59/360)</f>
        <v>35</v>
      </c>
      <c r="R60" s="92"/>
      <c r="T60" s="148"/>
      <c r="U60" s="76"/>
      <c r="V60" s="141"/>
      <c r="X60" s="55"/>
      <c r="Y60" s="55"/>
      <c r="Z60" s="55"/>
    </row>
    <row r="61" spans="12:26" ht="15">
      <c r="L61" s="61"/>
      <c r="M61" s="61"/>
      <c r="N61" s="61"/>
      <c r="O61" s="61"/>
      <c r="P61" s="61"/>
      <c r="Q61" s="93">
        <f>Q60*360</f>
        <v>12600</v>
      </c>
      <c r="R61" s="55"/>
      <c r="T61" s="148"/>
      <c r="U61" s="76"/>
      <c r="V61" s="76"/>
      <c r="X61" s="55"/>
      <c r="Y61" s="55"/>
      <c r="Z61" s="55"/>
    </row>
    <row r="62" spans="12:26" ht="15">
      <c r="L62" s="61"/>
      <c r="M62" s="61"/>
      <c r="N62" s="61"/>
      <c r="O62" s="61"/>
      <c r="P62" s="61"/>
      <c r="Q62" s="93">
        <f>Q59-Q61</f>
        <v>0</v>
      </c>
      <c r="R62" s="55"/>
      <c r="T62" s="148"/>
      <c r="U62" s="76"/>
      <c r="V62" s="76"/>
      <c r="X62" s="55"/>
      <c r="Y62" s="55"/>
      <c r="Z62" s="55"/>
    </row>
    <row r="63" spans="12:26" ht="15">
      <c r="L63" s="61"/>
      <c r="M63" s="61"/>
      <c r="N63" s="80" t="s">
        <v>45</v>
      </c>
      <c r="O63" s="81"/>
      <c r="P63" s="81"/>
      <c r="Q63" s="97">
        <f>TRUNC((Q62/30))</f>
        <v>0</v>
      </c>
      <c r="R63" s="92"/>
      <c r="T63" s="148"/>
      <c r="U63" s="76"/>
      <c r="V63" s="141"/>
      <c r="X63" s="55"/>
      <c r="Y63" s="55"/>
      <c r="Z63" s="55"/>
    </row>
    <row r="64" spans="12:26" ht="15">
      <c r="L64" s="61"/>
      <c r="M64" s="61"/>
      <c r="N64" s="61"/>
      <c r="O64" s="61"/>
      <c r="P64" s="61"/>
      <c r="Q64" s="93">
        <f>Q63*30</f>
        <v>0</v>
      </c>
      <c r="R64" s="55"/>
      <c r="T64" s="148"/>
      <c r="U64" s="76"/>
      <c r="V64" s="76"/>
      <c r="X64" s="55"/>
      <c r="Y64" s="55"/>
      <c r="Z64" s="55"/>
    </row>
    <row r="65" spans="12:26" ht="15">
      <c r="L65" s="61"/>
      <c r="M65" s="61"/>
      <c r="N65" s="80" t="s">
        <v>46</v>
      </c>
      <c r="O65" s="81"/>
      <c r="P65" s="81"/>
      <c r="Q65" s="97">
        <f>Q62-Q64</f>
        <v>0</v>
      </c>
      <c r="R65" s="92"/>
      <c r="T65" s="148"/>
      <c r="U65" s="76"/>
      <c r="V65" s="141"/>
      <c r="X65" s="55"/>
      <c r="Y65" s="55"/>
      <c r="Z65" s="55"/>
    </row>
    <row r="66" spans="20:22" ht="15">
      <c r="T66" s="76"/>
      <c r="U66" s="76"/>
      <c r="V66" s="76"/>
    </row>
    <row r="67" spans="18:22" ht="15">
      <c r="R67" s="103"/>
      <c r="T67" s="76"/>
      <c r="U67" s="76"/>
      <c r="V67" s="76"/>
    </row>
    <row r="68" spans="11:17" ht="15">
      <c r="K68" s="102">
        <f>LEFT(D4,20)</f>
      </c>
      <c r="L68" s="219" t="str">
        <f>IF(D5=0," ",IF(D5=1,"Senhor,",IF(D5=2,"Senhora,",)))</f>
        <v> </v>
      </c>
      <c r="M68" s="220"/>
      <c r="N68" s="102">
        <f>LEFT(K68,10)</f>
      </c>
      <c r="O68" s="76"/>
      <c r="P68" s="76"/>
      <c r="Q68" s="76"/>
    </row>
    <row r="69" spans="11:17" ht="15">
      <c r="K69" s="104">
        <f>IF(D5=1,"Tempo que falta para sua Aposentadoria Integral sem incidência do fator previdenciário.",IF(D5=2,"Tempo que falta para sua Aposentadoria Integral sem incidência do fator previdenciário.",))</f>
        <v>0</v>
      </c>
      <c r="L69" s="74"/>
      <c r="M69" s="74"/>
      <c r="N69" s="74"/>
      <c r="O69" s="76"/>
      <c r="P69" s="76"/>
      <c r="Q69" s="76"/>
    </row>
    <row r="70" spans="11:16" ht="15">
      <c r="K70" s="105" t="s">
        <v>52</v>
      </c>
      <c r="L70" s="98"/>
      <c r="M70" s="92"/>
      <c r="N70" s="88">
        <f>(T13+L52)</f>
        <v>0</v>
      </c>
      <c r="O70" s="141"/>
      <c r="P70" s="141"/>
    </row>
    <row r="71" spans="11:16" ht="15">
      <c r="K71" s="102">
        <f>IF(D5=0,0,IF(D5&gt;=1,N70,))</f>
        <v>0</v>
      </c>
      <c r="L71" s="102" t="str">
        <f>LEFT(D4,40)&amp;",  você tem"</f>
        <v>,  você tem</v>
      </c>
      <c r="M71" s="91" t="s">
        <v>53</v>
      </c>
      <c r="N71" s="102">
        <f>IF(D5=1,I43,IF(D5=2,H43,))</f>
        <v>0</v>
      </c>
      <c r="O71" s="76"/>
      <c r="P71" s="76"/>
    </row>
    <row r="72" spans="11:13" ht="15">
      <c r="K72" s="106" t="str">
        <f>(K71&amp;" pontos,")</f>
        <v>0 pontos,</v>
      </c>
      <c r="L72" s="100" t="str">
        <f>IF(D5=1,I43,IF(D5=2,H43,))&amp;"fator"</f>
        <v>fator</v>
      </c>
      <c r="M72" s="94"/>
    </row>
    <row r="73" spans="10:16" ht="15">
      <c r="J73" s="107"/>
      <c r="K73" s="107"/>
      <c r="L73" s="107"/>
      <c r="M73" s="102">
        <f>IF(L52&gt;34,L52,0)</f>
        <v>0</v>
      </c>
      <c r="N73" s="102" t="s">
        <v>43</v>
      </c>
      <c r="O73" s="76"/>
      <c r="P73" s="76"/>
    </row>
    <row r="74" spans="10:16" ht="15">
      <c r="J74" s="107"/>
      <c r="K74" s="107"/>
      <c r="L74" s="107"/>
      <c r="M74" s="102">
        <f>IF(L52&gt;29,L52,0)</f>
        <v>0</v>
      </c>
      <c r="N74" s="101" t="s">
        <v>44</v>
      </c>
      <c r="O74" s="148"/>
      <c r="P74" s="148"/>
    </row>
    <row r="75" spans="10:16" ht="15">
      <c r="J75" s="107"/>
      <c r="K75" s="107"/>
      <c r="L75" s="107"/>
      <c r="M75" s="102">
        <f>IF(D5=1,M73,0)</f>
        <v>0</v>
      </c>
      <c r="N75" s="102" t="s">
        <v>56</v>
      </c>
      <c r="O75" s="76"/>
      <c r="P75" s="76"/>
    </row>
    <row r="76" spans="10:16" ht="15">
      <c r="J76" s="107"/>
      <c r="K76" s="107"/>
      <c r="L76" s="107"/>
      <c r="M76" s="102">
        <f>IF(D5=2,M74,0)</f>
        <v>0</v>
      </c>
      <c r="N76" s="102" t="s">
        <v>57</v>
      </c>
      <c r="O76" s="76"/>
      <c r="P76" s="76"/>
    </row>
    <row r="77" spans="10:16" ht="15">
      <c r="J77" s="107"/>
      <c r="K77" s="107"/>
      <c r="L77" s="107"/>
      <c r="M77" s="102">
        <f>IF(M75=0,0,IF(M75&gt;34,(M75+T13)))</f>
        <v>0</v>
      </c>
      <c r="N77" s="102" t="s">
        <v>54</v>
      </c>
      <c r="O77" s="76"/>
      <c r="P77" s="76"/>
    </row>
    <row r="78" spans="10:16" ht="15">
      <c r="J78" s="107"/>
      <c r="K78" s="107"/>
      <c r="L78" s="107"/>
      <c r="M78" s="109">
        <f>IF(M76=0,0,IF(M76&gt;29,(M76+T13)))</f>
        <v>0</v>
      </c>
      <c r="N78" s="109" t="s">
        <v>55</v>
      </c>
      <c r="O78" s="76"/>
      <c r="P78" s="76"/>
    </row>
    <row r="79" spans="10:18" ht="15">
      <c r="J79" s="107"/>
      <c r="K79" s="107"/>
      <c r="L79" s="107"/>
      <c r="M79" s="109" t="str">
        <f>IF(M77=0,"Não dá direito a APOSENTADORIA",IF(M77&lt;95,"dá direito a APOSENTADORIA PROPORCIONAL com fator previdenciário. Veja a melhor opção.",IF(M77&lt;999,"Dá direito a APOSENTADORIA INTEGRAL sem o fator previdenciário")))</f>
        <v>Não dá direito a APOSENTADORIA</v>
      </c>
      <c r="N79" s="74"/>
      <c r="O79" s="74"/>
      <c r="P79" s="74"/>
      <c r="Q79" s="74"/>
      <c r="R79" s="110"/>
    </row>
    <row r="80" spans="13:18" ht="15">
      <c r="M80" s="102" t="str">
        <f>IF(M78=0,"Não dá direito a APOSENTADORIA",IF(M78&lt;85,"dá direito a APOSENTADORIA PROPORCIONAL com fator previdenciário. Veja a melhor opção.",IF(M78&lt;999,"Dá direito a APOSENTADORIA INTEGRAL sem o fator previdenciário")))</f>
        <v>Não dá direito a APOSENTADORIA</v>
      </c>
      <c r="N80" s="98"/>
      <c r="O80" s="98"/>
      <c r="P80" s="98"/>
      <c r="Q80" s="98"/>
      <c r="R80" s="96"/>
    </row>
    <row r="81" spans="13:18" ht="15">
      <c r="M81" s="85">
        <f>IF(D5=1,M79,IF(D5=2,M80,0))</f>
        <v>0</v>
      </c>
      <c r="N81" s="86"/>
      <c r="O81" s="86"/>
      <c r="P81" s="86"/>
      <c r="Q81" s="86"/>
      <c r="R81" s="111"/>
    </row>
    <row r="82" spans="13:18" ht="15">
      <c r="M82" s="113" t="s">
        <v>58</v>
      </c>
      <c r="N82" s="112"/>
      <c r="O82" s="112"/>
      <c r="P82" s="112"/>
      <c r="Q82" s="98"/>
      <c r="R82" s="96"/>
    </row>
    <row r="84" spans="21:23" ht="15">
      <c r="U84" s="57"/>
      <c r="V84" s="57"/>
      <c r="W84" s="57"/>
    </row>
    <row r="85" spans="11:25" ht="15">
      <c r="K85" s="99" t="s">
        <v>62</v>
      </c>
      <c r="L85" s="67" t="s">
        <v>61</v>
      </c>
      <c r="M85" s="67" t="s">
        <v>60</v>
      </c>
      <c r="N85" s="87" t="s">
        <v>63</v>
      </c>
      <c r="O85" s="115"/>
      <c r="P85" s="115"/>
      <c r="Q85" s="115" t="s">
        <v>64</v>
      </c>
      <c r="R85" s="87" t="s">
        <v>67</v>
      </c>
      <c r="S85" s="87" t="s">
        <v>68</v>
      </c>
      <c r="T85" s="68" t="s">
        <v>65</v>
      </c>
      <c r="U85" s="122" t="s">
        <v>43</v>
      </c>
      <c r="V85" s="68" t="s">
        <v>44</v>
      </c>
      <c r="W85" s="125" t="s">
        <v>66</v>
      </c>
      <c r="X85" s="116"/>
      <c r="Y85" s="116"/>
    </row>
    <row r="86" spans="11:25" ht="15">
      <c r="K86" s="118">
        <f>IF(D5=1,35,IF(D5=2,30,0))</f>
        <v>0</v>
      </c>
      <c r="L86" s="128">
        <f>(L87-M86)</f>
        <v>0</v>
      </c>
      <c r="M86" s="130">
        <f>G40</f>
        <v>0</v>
      </c>
      <c r="N86" s="129">
        <f ca="1">TODAY()</f>
        <v>42822</v>
      </c>
      <c r="O86" s="149"/>
      <c r="P86" s="149"/>
      <c r="Q86" s="123">
        <f>YEAR(N86)+L86</f>
        <v>2017</v>
      </c>
      <c r="R86" s="119">
        <f>IF(M86=0,K86,IF(M86&gt;1,M86,0))+T13</f>
        <v>0</v>
      </c>
      <c r="S86" s="120">
        <f>Q86-YEAR(D6)</f>
        <v>117</v>
      </c>
      <c r="T86" s="119">
        <f>IF(M86=0,K86,IF(M86&gt;=1,M86,0))+S86+L86</f>
        <v>117</v>
      </c>
      <c r="U86" s="123">
        <f>IF(D5=1,M86,0)</f>
        <v>0</v>
      </c>
      <c r="V86" s="121">
        <f>IF(D5=2,M86,0)</f>
        <v>0</v>
      </c>
      <c r="W86" s="87"/>
      <c r="X86" s="134"/>
      <c r="Y86" s="117"/>
    </row>
    <row r="87" spans="10:24" ht="15">
      <c r="J87" s="108"/>
      <c r="L87" s="72">
        <f>IF(M86&gt;K86,M86,IF(M86&lt;=K86,K86,))</f>
        <v>0</v>
      </c>
      <c r="M87" s="131">
        <f>IF(K86&gt;=M86,K86,IF(K86&lt;=M86,M86,))</f>
        <v>0</v>
      </c>
      <c r="Q87" s="124" t="s">
        <v>69</v>
      </c>
      <c r="R87" s="120">
        <f>IF(R86&gt;=W86,R86,IF(R86&lt;=W86,W86,))</f>
        <v>0</v>
      </c>
      <c r="T87" s="132"/>
      <c r="U87" s="116"/>
      <c r="V87" s="116"/>
      <c r="W87" s="132"/>
      <c r="X87" s="116"/>
    </row>
    <row r="88" spans="10:24" ht="15">
      <c r="J88" s="108"/>
      <c r="M88" s="72"/>
      <c r="Q88" s="121">
        <f>(Q86+X86)</f>
        <v>2017</v>
      </c>
      <c r="R88" s="114"/>
      <c r="T88" s="117"/>
      <c r="U88" s="76"/>
      <c r="V88" s="76"/>
      <c r="W88" s="76"/>
      <c r="X88" s="116"/>
    </row>
    <row r="89" spans="10:24" ht="15">
      <c r="J89" s="108"/>
      <c r="M89" s="72"/>
      <c r="Q89" s="135"/>
      <c r="R89" s="171" t="s">
        <v>44</v>
      </c>
      <c r="S89" s="172"/>
      <c r="T89" s="173"/>
      <c r="U89" s="174" t="s">
        <v>43</v>
      </c>
      <c r="V89" s="175"/>
      <c r="W89" s="176"/>
      <c r="X89" s="116"/>
    </row>
    <row r="90" spans="10:23" ht="30">
      <c r="J90" s="108"/>
      <c r="M90" s="55" t="str">
        <f>DATEDIF($D6,R13,"Y")&amp;" anos"</f>
        <v>117 anos</v>
      </c>
      <c r="Q90" s="137" t="s">
        <v>71</v>
      </c>
      <c r="R90" s="65" t="s">
        <v>70</v>
      </c>
      <c r="S90" s="136" t="s">
        <v>3</v>
      </c>
      <c r="T90" s="139" t="s">
        <v>72</v>
      </c>
      <c r="U90" s="65" t="s">
        <v>70</v>
      </c>
      <c r="V90" s="136" t="s">
        <v>3</v>
      </c>
      <c r="W90" s="139" t="s">
        <v>72</v>
      </c>
    </row>
    <row r="91" spans="17:23" ht="15">
      <c r="Q91" s="73">
        <v>2016</v>
      </c>
      <c r="R91" s="177">
        <v>30</v>
      </c>
      <c r="S91" s="177">
        <v>55</v>
      </c>
      <c r="T91" s="177">
        <v>85</v>
      </c>
      <c r="U91" s="177">
        <v>35</v>
      </c>
      <c r="V91" s="177">
        <v>60</v>
      </c>
      <c r="W91" s="177">
        <v>95</v>
      </c>
    </row>
    <row r="92" spans="17:23" ht="15">
      <c r="Q92" s="75">
        <v>2017</v>
      </c>
      <c r="R92" s="177"/>
      <c r="S92" s="177"/>
      <c r="T92" s="177"/>
      <c r="U92" s="177"/>
      <c r="V92" s="177"/>
      <c r="W92" s="177"/>
    </row>
    <row r="93" spans="13:23" ht="15">
      <c r="M93" s="126">
        <f ca="1">TODAY()</f>
        <v>42822</v>
      </c>
      <c r="Q93" s="85">
        <v>2018</v>
      </c>
      <c r="R93" s="178"/>
      <c r="S93" s="178"/>
      <c r="T93" s="178"/>
      <c r="U93" s="178"/>
      <c r="V93" s="178"/>
      <c r="W93" s="178"/>
    </row>
    <row r="94" spans="13:23" ht="15">
      <c r="M94" s="55">
        <f>DAY(M93)</f>
        <v>28</v>
      </c>
      <c r="Q94" s="73">
        <v>2019</v>
      </c>
      <c r="R94" s="177">
        <v>30</v>
      </c>
      <c r="S94" s="177">
        <v>56</v>
      </c>
      <c r="T94" s="177">
        <v>86</v>
      </c>
      <c r="U94" s="190">
        <v>35</v>
      </c>
      <c r="V94" s="190">
        <v>61</v>
      </c>
      <c r="W94" s="190">
        <v>96</v>
      </c>
    </row>
    <row r="95" spans="13:23" ht="15">
      <c r="M95" s="55">
        <f>MONTH(M93)</f>
        <v>3</v>
      </c>
      <c r="Q95" s="85">
        <v>2020</v>
      </c>
      <c r="R95" s="178"/>
      <c r="S95" s="178"/>
      <c r="T95" s="178"/>
      <c r="U95" s="178"/>
      <c r="V95" s="178"/>
      <c r="W95" s="178"/>
    </row>
    <row r="96" spans="13:23" ht="15">
      <c r="M96" s="127">
        <f>YEAR(M93)</f>
        <v>2017</v>
      </c>
      <c r="Q96" s="73">
        <v>2021</v>
      </c>
      <c r="R96" s="190">
        <v>30</v>
      </c>
      <c r="S96" s="190">
        <v>57</v>
      </c>
      <c r="T96" s="190">
        <v>87</v>
      </c>
      <c r="U96" s="190">
        <v>35</v>
      </c>
      <c r="V96" s="190">
        <v>62</v>
      </c>
      <c r="W96" s="190">
        <v>97</v>
      </c>
    </row>
    <row r="97" spans="13:23" ht="15">
      <c r="M97" s="94">
        <f>M96+L86</f>
        <v>2017</v>
      </c>
      <c r="Q97" s="85">
        <v>2022</v>
      </c>
      <c r="R97" s="178"/>
      <c r="S97" s="178"/>
      <c r="T97" s="178"/>
      <c r="U97" s="178"/>
      <c r="V97" s="178"/>
      <c r="W97" s="178"/>
    </row>
    <row r="98" spans="13:23" ht="15">
      <c r="M98" s="126"/>
      <c r="Q98" s="73">
        <v>2023</v>
      </c>
      <c r="R98" s="190">
        <v>30</v>
      </c>
      <c r="S98" s="190">
        <v>58</v>
      </c>
      <c r="T98" s="190">
        <v>88</v>
      </c>
      <c r="U98" s="190">
        <v>35</v>
      </c>
      <c r="V98" s="190">
        <v>63</v>
      </c>
      <c r="W98" s="190">
        <v>98</v>
      </c>
    </row>
    <row r="99" spans="13:23" ht="15">
      <c r="M99" s="126">
        <f>DATE(M97,M95,M94)</f>
        <v>42822</v>
      </c>
      <c r="Q99" s="85">
        <v>2024</v>
      </c>
      <c r="R99" s="178"/>
      <c r="S99" s="178"/>
      <c r="T99" s="178"/>
      <c r="U99" s="178"/>
      <c r="V99" s="178"/>
      <c r="W99" s="178"/>
    </row>
    <row r="100" spans="17:23" ht="15">
      <c r="Q100" s="73">
        <v>2025</v>
      </c>
      <c r="R100" s="190">
        <v>30</v>
      </c>
      <c r="S100" s="190">
        <v>59</v>
      </c>
      <c r="T100" s="190">
        <v>89</v>
      </c>
      <c r="U100" s="190">
        <v>35</v>
      </c>
      <c r="V100" s="190">
        <v>64</v>
      </c>
      <c r="W100" s="190">
        <v>99</v>
      </c>
    </row>
    <row r="101" spans="10:23" ht="15">
      <c r="J101" s="76"/>
      <c r="K101" s="76"/>
      <c r="L101" s="76"/>
      <c r="Q101" s="85">
        <v>2026</v>
      </c>
      <c r="R101" s="178"/>
      <c r="S101" s="178"/>
      <c r="T101" s="178"/>
      <c r="U101" s="178"/>
      <c r="V101" s="178"/>
      <c r="W101" s="178"/>
    </row>
    <row r="102" spans="10:23" ht="15">
      <c r="J102" s="140"/>
      <c r="K102" s="140"/>
      <c r="L102" s="140"/>
      <c r="N102" s="138" t="s">
        <v>73</v>
      </c>
      <c r="O102" s="138"/>
      <c r="P102" s="138"/>
      <c r="Q102" s="102">
        <f>2027</f>
        <v>2027</v>
      </c>
      <c r="R102" s="83">
        <v>30</v>
      </c>
      <c r="S102" s="83">
        <v>60</v>
      </c>
      <c r="T102" s="83">
        <v>90</v>
      </c>
      <c r="U102" s="133">
        <v>35</v>
      </c>
      <c r="V102" s="133">
        <v>65</v>
      </c>
      <c r="W102" s="133">
        <v>100</v>
      </c>
    </row>
    <row r="103" spans="10:12" ht="15">
      <c r="J103" s="141"/>
      <c r="K103" s="141"/>
      <c r="L103" s="141"/>
    </row>
    <row r="104" spans="10:12" ht="15">
      <c r="J104" s="76"/>
      <c r="K104" s="76"/>
      <c r="L104" s="76"/>
    </row>
    <row r="105" spans="10:12" ht="15">
      <c r="J105" s="141"/>
      <c r="K105" s="76"/>
      <c r="L105" s="141"/>
    </row>
  </sheetData>
  <sheetProtection password="CC07" sheet="1"/>
  <mergeCells count="49">
    <mergeCell ref="B4:B50"/>
    <mergeCell ref="D4:I4"/>
    <mergeCell ref="C8:C9"/>
    <mergeCell ref="D6:E6"/>
    <mergeCell ref="D7:E7"/>
    <mergeCell ref="R98:R99"/>
    <mergeCell ref="C44:I44"/>
    <mergeCell ref="C10:C11"/>
    <mergeCell ref="C42:D42"/>
    <mergeCell ref="L68:M68"/>
    <mergeCell ref="V100:V101"/>
    <mergeCell ref="U91:U93"/>
    <mergeCell ref="U94:U95"/>
    <mergeCell ref="U96:U97"/>
    <mergeCell ref="U98:U99"/>
    <mergeCell ref="C40:E40"/>
    <mergeCell ref="R100:R101"/>
    <mergeCell ref="S91:S93"/>
    <mergeCell ref="S100:S101"/>
    <mergeCell ref="W100:W101"/>
    <mergeCell ref="T96:T97"/>
    <mergeCell ref="T98:T99"/>
    <mergeCell ref="T100:T101"/>
    <mergeCell ref="U100:U101"/>
    <mergeCell ref="T91:T93"/>
    <mergeCell ref="T94:T95"/>
    <mergeCell ref="V91:V93"/>
    <mergeCell ref="V94:V95"/>
    <mergeCell ref="V96:V97"/>
    <mergeCell ref="W94:W95"/>
    <mergeCell ref="W96:W97"/>
    <mergeCell ref="W98:W99"/>
    <mergeCell ref="V98:V99"/>
    <mergeCell ref="R91:R93"/>
    <mergeCell ref="R94:R95"/>
    <mergeCell ref="R96:R97"/>
    <mergeCell ref="S94:S95"/>
    <mergeCell ref="S96:S97"/>
    <mergeCell ref="S98:S99"/>
    <mergeCell ref="D2:H3"/>
    <mergeCell ref="G6:I11"/>
    <mergeCell ref="G41:I43"/>
    <mergeCell ref="R89:T89"/>
    <mergeCell ref="U89:W89"/>
    <mergeCell ref="W91:W93"/>
    <mergeCell ref="D10:E11"/>
    <mergeCell ref="E5:G5"/>
    <mergeCell ref="H5:I5"/>
    <mergeCell ref="D8:E9"/>
  </mergeCells>
  <dataValidations count="1">
    <dataValidation type="list" allowBlank="1" showInputMessage="1" showErrorMessage="1" sqref="D5">
      <formula1>"0,1,2"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C2:J21"/>
  <sheetViews>
    <sheetView showGridLines="0" showRowColHeaders="0" zoomScalePageLayoutView="0" workbookViewId="0" topLeftCell="A1">
      <selection activeCell="D9" sqref="D9:J9"/>
    </sheetView>
  </sheetViews>
  <sheetFormatPr defaultColWidth="9.140625" defaultRowHeight="15"/>
  <sheetData>
    <row r="2" spans="3:10" ht="15">
      <c r="C2" s="26"/>
      <c r="D2" s="211" t="s">
        <v>84</v>
      </c>
      <c r="E2" s="212"/>
      <c r="F2" s="212"/>
      <c r="G2" s="212"/>
      <c r="H2" s="212"/>
      <c r="I2" s="213"/>
      <c r="J2" s="26"/>
    </row>
    <row r="3" spans="3:10" ht="15">
      <c r="C3" s="27" t="s">
        <v>33</v>
      </c>
      <c r="D3" s="28" t="s">
        <v>85</v>
      </c>
      <c r="E3" s="28"/>
      <c r="F3" s="28"/>
      <c r="G3" s="28"/>
      <c r="H3" s="28"/>
      <c r="I3" s="28"/>
      <c r="J3" s="29"/>
    </row>
    <row r="4" spans="3:10" ht="15">
      <c r="C4" s="26"/>
      <c r="D4" s="28" t="s">
        <v>34</v>
      </c>
      <c r="E4" s="28"/>
      <c r="F4" s="28"/>
      <c r="G4" s="28"/>
      <c r="H4" s="28"/>
      <c r="I4" s="28"/>
      <c r="J4" s="29"/>
    </row>
    <row r="5" spans="3:10" ht="15">
      <c r="C5" s="26"/>
      <c r="D5" s="29" t="s">
        <v>35</v>
      </c>
      <c r="E5" s="29"/>
      <c r="F5" s="29"/>
      <c r="G5" s="29"/>
      <c r="H5" s="29"/>
      <c r="I5" s="29"/>
      <c r="J5" s="29"/>
    </row>
    <row r="6" spans="3:10" ht="15">
      <c r="C6" s="26"/>
      <c r="D6" s="29" t="s">
        <v>96</v>
      </c>
      <c r="E6" s="29"/>
      <c r="F6" s="29"/>
      <c r="G6" s="29"/>
      <c r="H6" s="29"/>
      <c r="I6" s="29"/>
      <c r="J6" s="29"/>
    </row>
    <row r="7" spans="3:10" ht="15" customHeight="1">
      <c r="C7" s="30"/>
      <c r="D7" s="214" t="s">
        <v>36</v>
      </c>
      <c r="E7" s="214"/>
      <c r="F7" s="214"/>
      <c r="G7" s="214"/>
      <c r="H7" s="214"/>
      <c r="I7" s="214"/>
      <c r="J7" s="214"/>
    </row>
    <row r="8" spans="3:10" ht="15" customHeight="1">
      <c r="C8" s="30"/>
      <c r="D8" s="214" t="s">
        <v>37</v>
      </c>
      <c r="E8" s="214"/>
      <c r="F8" s="214"/>
      <c r="G8" s="214"/>
      <c r="H8" s="214"/>
      <c r="I8" s="214"/>
      <c r="J8" s="214"/>
    </row>
    <row r="9" spans="3:10" ht="15" customHeight="1">
      <c r="C9" s="30" t="s">
        <v>33</v>
      </c>
      <c r="D9" s="215" t="s">
        <v>38</v>
      </c>
      <c r="E9" s="215"/>
      <c r="F9" s="215"/>
      <c r="G9" s="215"/>
      <c r="H9" s="215"/>
      <c r="I9" s="215"/>
      <c r="J9" s="215"/>
    </row>
    <row r="10" spans="3:10" ht="15">
      <c r="C10" s="31"/>
      <c r="D10" s="31"/>
      <c r="E10" s="31"/>
      <c r="F10" s="31"/>
      <c r="G10" s="31"/>
      <c r="H10" s="31"/>
      <c r="I10" s="31"/>
      <c r="J10" s="31"/>
    </row>
    <row r="11" spans="3:10" ht="15.75" customHeight="1">
      <c r="C11" s="32"/>
      <c r="D11" s="32"/>
      <c r="E11" s="216" t="s">
        <v>47</v>
      </c>
      <c r="F11" s="217"/>
      <c r="G11" s="217"/>
      <c r="H11" s="217"/>
      <c r="I11" s="218"/>
      <c r="J11" s="26"/>
    </row>
    <row r="12" spans="3:10" ht="15">
      <c r="C12" s="214" t="s">
        <v>88</v>
      </c>
      <c r="D12" s="214"/>
      <c r="E12" s="214"/>
      <c r="F12" s="214"/>
      <c r="G12" s="214"/>
      <c r="H12" s="214"/>
      <c r="I12" s="214"/>
      <c r="J12" s="214"/>
    </row>
    <row r="13" spans="3:10" ht="15">
      <c r="C13" s="214" t="s">
        <v>87</v>
      </c>
      <c r="D13" s="214"/>
      <c r="E13" s="214"/>
      <c r="F13" s="214"/>
      <c r="G13" s="214"/>
      <c r="H13" s="214"/>
      <c r="I13" s="214"/>
      <c r="J13" s="214"/>
    </row>
    <row r="14" spans="3:10" ht="15">
      <c r="C14" s="214" t="s">
        <v>89</v>
      </c>
      <c r="D14" s="214"/>
      <c r="E14" s="214"/>
      <c r="F14" s="214"/>
      <c r="G14" s="214"/>
      <c r="H14" s="214"/>
      <c r="I14" s="214"/>
      <c r="J14" s="26"/>
    </row>
    <row r="15" spans="3:10" ht="15">
      <c r="C15" s="214" t="s">
        <v>48</v>
      </c>
      <c r="D15" s="214"/>
      <c r="E15" s="214"/>
      <c r="F15" s="214"/>
      <c r="G15" s="214"/>
      <c r="H15" s="214"/>
      <c r="I15" s="214"/>
      <c r="J15" s="26"/>
    </row>
    <row r="16" spans="3:10" ht="15">
      <c r="C16" s="214" t="s">
        <v>90</v>
      </c>
      <c r="D16" s="214"/>
      <c r="E16" s="214"/>
      <c r="F16" s="214"/>
      <c r="G16" s="214"/>
      <c r="H16" s="31"/>
      <c r="I16" s="31"/>
      <c r="J16" s="26"/>
    </row>
    <row r="17" spans="3:10" ht="15">
      <c r="C17" s="214" t="s">
        <v>91</v>
      </c>
      <c r="D17" s="214"/>
      <c r="E17" s="214"/>
      <c r="F17" s="214"/>
      <c r="G17" s="214"/>
      <c r="H17" s="214"/>
      <c r="I17" s="214"/>
      <c r="J17" s="26"/>
    </row>
    <row r="18" spans="3:10" ht="15">
      <c r="C18" s="214" t="s">
        <v>92</v>
      </c>
      <c r="D18" s="214"/>
      <c r="E18" s="214"/>
      <c r="F18" s="214"/>
      <c r="G18" s="214"/>
      <c r="H18" s="214"/>
      <c r="I18" s="214"/>
      <c r="J18" s="214"/>
    </row>
    <row r="19" spans="3:10" ht="24" customHeight="1">
      <c r="C19" s="214" t="s">
        <v>83</v>
      </c>
      <c r="D19" s="214"/>
      <c r="E19" s="214"/>
      <c r="F19" s="214"/>
      <c r="G19" s="214"/>
      <c r="H19" s="214"/>
      <c r="I19" s="214"/>
      <c r="J19" s="214"/>
    </row>
    <row r="20" spans="3:10" ht="15">
      <c r="C20" s="26"/>
      <c r="D20" s="29"/>
      <c r="E20" s="211" t="s">
        <v>59</v>
      </c>
      <c r="F20" s="212"/>
      <c r="G20" s="212"/>
      <c r="H20" s="212"/>
      <c r="I20" s="213"/>
      <c r="J20" s="29"/>
    </row>
    <row r="21" spans="3:10" ht="15">
      <c r="C21" s="26"/>
      <c r="D21" s="33" t="s">
        <v>39</v>
      </c>
      <c r="E21" s="33"/>
      <c r="F21" s="33"/>
      <c r="G21" s="33"/>
      <c r="H21" s="33"/>
      <c r="I21" s="33"/>
      <c r="J21" s="33"/>
    </row>
  </sheetData>
  <sheetProtection password="CC07" sheet="1" objects="1" scenarios="1"/>
  <mergeCells count="14">
    <mergeCell ref="C13:J13"/>
    <mergeCell ref="C12:J12"/>
    <mergeCell ref="D7:J7"/>
    <mergeCell ref="D9:J9"/>
    <mergeCell ref="D8:J8"/>
    <mergeCell ref="D2:I2"/>
    <mergeCell ref="E11:I11"/>
    <mergeCell ref="E20:I20"/>
    <mergeCell ref="C14:I14"/>
    <mergeCell ref="C15:I15"/>
    <mergeCell ref="C16:G16"/>
    <mergeCell ref="C17:I17"/>
    <mergeCell ref="C18:J18"/>
    <mergeCell ref="C19:J1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Josenias Falcao Filho;jfalcao</dc:creator>
  <cp:keywords/>
  <dc:description/>
  <cp:lastModifiedBy>Jfalcao</cp:lastModifiedBy>
  <cp:lastPrinted>2017-03-26T01:40:58Z</cp:lastPrinted>
  <dcterms:created xsi:type="dcterms:W3CDTF">2014-05-12T15:58:32Z</dcterms:created>
  <dcterms:modified xsi:type="dcterms:W3CDTF">2017-03-28T18:18:48Z</dcterms:modified>
  <cp:category/>
  <cp:version/>
  <cp:contentType/>
  <cp:contentStatus/>
</cp:coreProperties>
</file>